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234\Desktop\2 чорак\"/>
    </mc:Choice>
  </mc:AlternateContent>
  <bookViews>
    <workbookView xWindow="0" yWindow="0" windowWidth="28800" windowHeight="12330"/>
  </bookViews>
  <sheets>
    <sheet name="Sheet1" sheetId="1" r:id="rId1"/>
  </sheets>
  <definedNames>
    <definedName name="_xlnm._FilterDatabase" localSheetId="0" hidden="1">Sheet1!$A$9:$S$151</definedName>
    <definedName name="_xlnm.Print_Area" localSheetId="0">Sheet1!$A$1:$L$154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0" i="1" l="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J124" i="1"/>
  <c r="J123" i="1"/>
  <c r="J122" i="1"/>
  <c r="J121" i="1"/>
  <c r="J118" i="1"/>
  <c r="J117" i="1"/>
  <c r="J115" i="1"/>
  <c r="J114" i="1"/>
  <c r="H39" i="1" l="1"/>
  <c r="H38" i="1"/>
  <c r="H37" i="1"/>
  <c r="H36" i="1"/>
  <c r="H35" i="1"/>
  <c r="H34" i="1"/>
  <c r="H33" i="1"/>
  <c r="H32" i="1"/>
  <c r="H31" i="1"/>
  <c r="H30" i="1"/>
  <c r="H29" i="1"/>
  <c r="H28" i="1"/>
  <c r="H27" i="1"/>
  <c r="H26" i="1"/>
  <c r="H25" i="1"/>
  <c r="H24" i="1"/>
  <c r="H23" i="1"/>
  <c r="J93" i="1" l="1"/>
  <c r="J92" i="1"/>
  <c r="J90" i="1"/>
  <c r="J89" i="1"/>
  <c r="J86" i="1"/>
  <c r="J85" i="1"/>
  <c r="J84" i="1"/>
  <c r="J83" i="1"/>
  <c r="J82" i="1"/>
  <c r="J81" i="1"/>
  <c r="J79" i="1"/>
  <c r="K78" i="1"/>
  <c r="J78" i="1"/>
  <c r="J77" i="1"/>
  <c r="J76" i="1"/>
  <c r="H59" i="1" l="1"/>
  <c r="H58" i="1"/>
  <c r="H57" i="1"/>
  <c r="H56" i="1"/>
  <c r="H55" i="1"/>
  <c r="H150" i="1" l="1"/>
  <c r="H54" i="1"/>
  <c r="H53" i="1"/>
  <c r="H52" i="1"/>
  <c r="H51" i="1"/>
  <c r="H50" i="1"/>
  <c r="H49" i="1"/>
  <c r="H48" i="1"/>
  <c r="H47" i="1"/>
  <c r="H46" i="1"/>
  <c r="H40" i="1"/>
  <c r="H41" i="1"/>
  <c r="H42" i="1"/>
  <c r="H43" i="1"/>
  <c r="H44" i="1"/>
  <c r="H45" i="1"/>
  <c r="H12" i="1" l="1"/>
  <c r="H13" i="1"/>
  <c r="H14" i="1"/>
  <c r="H15" i="1"/>
  <c r="H16" i="1"/>
  <c r="H17" i="1"/>
  <c r="H18" i="1"/>
  <c r="H19" i="1"/>
  <c r="H20" i="1"/>
  <c r="H21" i="1"/>
  <c r="H22" i="1"/>
  <c r="H11" i="1"/>
  <c r="K150" i="1"/>
  <c r="I150" i="1" l="1"/>
  <c r="I18" i="1"/>
  <c r="L150" i="1" l="1"/>
  <c r="J150" i="1" l="1"/>
</calcChain>
</file>

<file path=xl/sharedStrings.xml><?xml version="1.0" encoding="utf-8"?>
<sst xmlns="http://schemas.openxmlformats.org/spreadsheetml/2006/main" count="585" uniqueCount="190">
  <si>
    <t>Давлат органлари ва ташкилотларининг очиқликни таъминлаш соҳасидаги норматив-ҳуқуқий ҳужжатларда белгиланган мажбуриятларга риоя этилишини масофадан мониторинг қилиш тартиби тўғрисидаги низомга</t>
  </si>
  <si>
    <t>6-ИЛОВА</t>
  </si>
  <si>
    <t>Мансабдор шахсларнинг хизмат сафарлари харажатлари тўғрисидаги</t>
  </si>
  <si>
    <t>МАЪЛУМОТЛАР</t>
  </si>
  <si>
    <t>Т/р</t>
  </si>
  <si>
    <t>Хизмат сафарининг қисқача мақсади</t>
  </si>
  <si>
    <t>Хизмат сафари амалга оширилган ҳудуд</t>
  </si>
  <si>
    <t xml:space="preserve">Хизмат сафарининг давомийлик муддати
(суткада)
</t>
  </si>
  <si>
    <t>Хизмат сафарини амалга оширган ходимнинг фамилияси ва исми</t>
  </si>
  <si>
    <t>Молиялаштириш манбаси</t>
  </si>
  <si>
    <t>Жами харажат</t>
  </si>
  <si>
    <t>Шундан, харажат турлари (минг сўмда)</t>
  </si>
  <si>
    <t>Турар жой билан боғлиқ (меҳмонхона ёки турар жой ижараси) харажатлар</t>
  </si>
  <si>
    <t>Йўл харажатлари</t>
  </si>
  <si>
    <t>Кундалик харажатлар</t>
  </si>
  <si>
    <t>Бошқа харажатлари</t>
  </si>
  <si>
    <t>Маълумотлар эълон қилинаётган давр бўйича жами:</t>
  </si>
  <si>
    <t xml:space="preserve">Изоҳ:
1.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(1,2,3 ва 4-чораклар қўшилганда жадвалнинг «Ҳисобот йилининг ўтган даври бўйича жами» сатрида 7 — 11-устунларнинг кўрсаткичлари молия йили давомида ўсиб борувчи тартибида киритилади) давлат органлари ва ташкилотларининг расмий веб-сайти ва Очиқ маълумотлар порталидаги саҳифасида жойлаштирилади (давлат сирлари ва хизматда фойдаланиш учун мўлжалланган маълумотлар бундан мустасно);
2. Маълумотлар амалга оширилган ҳар бир хизмат сафари кесимида, ҳар чорак якунидан кейинги ойнинг ўнинчи санасига қадар белгиланган ахборот ресурсида жойлаштириб борилиши лозим;
3. Хизмат сафари билан боғлиқ харажатлар ҳақидаги маълумотларга давлат органи ёки ташкилотининг барча ходимлари томонидан амалга оширилган харажатлар киритилади.
4. Хизмат сафарига юборилган ходимга бошқа харажатлар тўлаб берилган тақдирда, тўланган пул маблағларининг миқдори тегишинча ходимлар кесимида жадвалнинг 11-устунига киритилиб, изоҳда уларнинг қисқача тавсифи (жамланган миқдори) ёритилади.
</t>
  </si>
  <si>
    <t>бюджет</t>
  </si>
  <si>
    <t>Ҳисобот йилининг ўтган даври бўйича жами: (йил бошидан ўсиб бориш тартибида)</t>
  </si>
  <si>
    <t>(2025 йил 2-чорак)</t>
  </si>
  <si>
    <t>Молия-хўжалик фаолиятини ўрганиш</t>
  </si>
  <si>
    <t>Самарқанд вилояти</t>
  </si>
  <si>
    <t>Маматисаков Зиёдулло Олимович</t>
  </si>
  <si>
    <t>Тошев Йигитали Бобоқулович</t>
  </si>
  <si>
    <t>Олий суд аттестация комиссиясида иштирок этиш учун</t>
  </si>
  <si>
    <t>Жиззах-Сирдарё вилоятлари</t>
  </si>
  <si>
    <t>Мадияров Санжар Гулямович</t>
  </si>
  <si>
    <t>Ҳудуддаги суд бинолари қурилиш ишлари ва судларга яратилган шарт-шароитлари ахволини ўрганиш</t>
  </si>
  <si>
    <t>Тошкент шахар, Тошкент, Жиззах, Сирдарё вилоятлари</t>
  </si>
  <si>
    <t>Якубходжаев Мурадхан Сулайманович</t>
  </si>
  <si>
    <t>Қашқадарё, Сурхондарё вилояти</t>
  </si>
  <si>
    <t>Ахмедов Равшан Юсупович</t>
  </si>
  <si>
    <t>Суд биноларида амалга оширилаётган қурилиш ишлари натижалари ва ажратилган маблағларнинг мақсадли ўзлаштирилиши ахволини ўрганиш</t>
  </si>
  <si>
    <t>Жиззах вилояти</t>
  </si>
  <si>
    <t>Сиддиқов Хасанжон Абдувалиевич</t>
  </si>
  <si>
    <t>Самарқанд, Навоий, Бухоро вилоятлари</t>
  </si>
  <si>
    <t>Фарғона, Андижон, Наманган вилоятлари</t>
  </si>
  <si>
    <t>Андижон вилояти</t>
  </si>
  <si>
    <t xml:space="preserve">Х.Сулайманова номидаги суд экспертизаси ўтказиш учун </t>
  </si>
  <si>
    <t>Тошкент шаҳар</t>
  </si>
  <si>
    <t xml:space="preserve">Шодмонов Элёрбек Эргашалиевич </t>
  </si>
  <si>
    <t>Кийиков Суннатулло Тилланазар ўғли</t>
  </si>
  <si>
    <t>Рахбарлик лавозимларига номзодлар захирасига ўқув курсида иштирок учун</t>
  </si>
  <si>
    <t>Инамов Алимардон Қодирович</t>
  </si>
  <si>
    <t>Йиғилишда иштирок этиш учун</t>
  </si>
  <si>
    <t>Тожибоев Дониёр Мухамматжонович</t>
  </si>
  <si>
    <t>Шахмат мусобақасида иштирок этиш учун</t>
  </si>
  <si>
    <t>Каримов Аброр Азимович</t>
  </si>
  <si>
    <t>Ҳудуд</t>
  </si>
  <si>
    <t>Марказий аппарат</t>
  </si>
  <si>
    <t>Ўзбекистон Республикаси судялар олий кенгаши</t>
  </si>
  <si>
    <t>Тошкент шахри</t>
  </si>
  <si>
    <t>Abduraimov Xusniddin Kamoldinovich</t>
  </si>
  <si>
    <t>Олий суд ҳузуридаги Судлар фаолиятини таъминлаш департаменти</t>
  </si>
  <si>
    <t>Kadirov Boburjon Baxodir o‘g‘li</t>
  </si>
  <si>
    <t>Олий суд ҳузуридаги Судлар фаолиятини таъминлаш департаменти ва Зиззах вилоят ҳудудий бўлимига хизмат сафарига</t>
  </si>
  <si>
    <t xml:space="preserve"> Mamatisakov Ziyodullo Olimovich</t>
  </si>
  <si>
    <t>Tuychiyeva Barchinoy Iskandarovna</t>
  </si>
  <si>
    <t>Zaynabidinov Nosir Sirojidinovich</t>
  </si>
  <si>
    <t>Tojiboev Nuriddin Yoqubovich</t>
  </si>
  <si>
    <t>Shaxmat musobaqasiga</t>
  </si>
  <si>
    <t>Toshkent shahri</t>
  </si>
  <si>
    <t>Sharopov Zafar Po`lotovich</t>
  </si>
  <si>
    <t>Byudjet</t>
  </si>
  <si>
    <t xml:space="preserve">Sudyalar oliy kengashiga yig'ilishga </t>
  </si>
  <si>
    <t>Naimov Dilshod Kaxramonovich</t>
  </si>
  <si>
    <t xml:space="preserve">X.Sulaymonov nomidagi Respublika sud ekspertizasiga </t>
  </si>
  <si>
    <t>Kamalova Dilnura Halim qizi</t>
  </si>
  <si>
    <t>Toshova Feruza Tohir qizi</t>
  </si>
  <si>
    <t>Sherov Zarif Zikrilloyevich</t>
  </si>
  <si>
    <t>Sudyalar oliy maktabiga</t>
  </si>
  <si>
    <t>Kurbanov Xurshid Rashidovich</t>
  </si>
  <si>
    <t>Sudyalar oliy kengashiga malaka oshirish</t>
  </si>
  <si>
    <t>Usmonov Zafar Akramovich</t>
  </si>
  <si>
    <t>Mansurov Muxiddin Mehriddinovich</t>
  </si>
  <si>
    <t>Бухоро вилояти</t>
  </si>
  <si>
    <t>Ўз.Рес. Олий Суд Департаментга</t>
  </si>
  <si>
    <t>SIDDIQOV XASANJON ABDUVALIYEVICH</t>
  </si>
  <si>
    <t>Ўз.Рес. Олий Судга</t>
  </si>
  <si>
    <t>RAXMONOV FARXODJON ABDUMUXTOROVICH</t>
  </si>
  <si>
    <t>UTAYEV AKROM JO‘RAQULOVICH</t>
  </si>
  <si>
    <t>AKRAMOV DAVRONBEK A’ZAMJON O‘G‘LI</t>
  </si>
  <si>
    <t>ABROROV BUZRUKXON JAMOLXONOVICH</t>
  </si>
  <si>
    <t>XUDOYBERDIYEVA GULNOZA UMAROVNA</t>
  </si>
  <si>
    <t>SIDDIKOV VAXOBJON VALIYEVICH</t>
  </si>
  <si>
    <t>Фарғона вилояти</t>
  </si>
  <si>
    <t>Судьялар олий кенгашига</t>
  </si>
  <si>
    <t>Тошкент шаҳри</t>
  </si>
  <si>
    <t>Холмуродов Қахрамон Омонович</t>
  </si>
  <si>
    <t>Муллажонов Шухрат Низамович</t>
  </si>
  <si>
    <t>Эшимов Шароф Зоирович</t>
  </si>
  <si>
    <t>Қувватов Сирожиддин Эргашевич</t>
  </si>
  <si>
    <t>Наманган вилояти</t>
  </si>
  <si>
    <t>Олий мактабга малака ошириш</t>
  </si>
  <si>
    <t>Курбонов Акмал Абдишукурович</t>
  </si>
  <si>
    <t>Бюджет</t>
  </si>
  <si>
    <t>Навоий вилояти</t>
  </si>
  <si>
    <t>Суд ишини кўриш учун</t>
  </si>
  <si>
    <t>Тошкент шахар</t>
  </si>
  <si>
    <t>Файзуллаев Акбар</t>
  </si>
  <si>
    <t>Саидов Жамшид Халимович</t>
  </si>
  <si>
    <t>Судялар олий кенгаши йиғилишида иштирок этиш</t>
  </si>
  <si>
    <t>Давлатов Ғолибжон Сайитжонович</t>
  </si>
  <si>
    <t>ДНК сўровини ўтказиш учун</t>
  </si>
  <si>
    <t>Холматов Дилшод Қўзибоевич</t>
  </si>
  <si>
    <t>Шоназаров Бахриддин Темирович</t>
  </si>
  <si>
    <t>Жиноят иши хужжатини олиб келиш учун</t>
  </si>
  <si>
    <t>Шокиров Умиджон Шарибжонович</t>
  </si>
  <si>
    <t>Холиёров Комилжон Махмарежабович</t>
  </si>
  <si>
    <t>Абдиев Турғун Азомиддин ўғли</t>
  </si>
  <si>
    <t>Бозоров Мухиддин Амирқулович</t>
  </si>
  <si>
    <t>Олий судда йиғилишида иштирок этиш</t>
  </si>
  <si>
    <t>Жиноят иши бўйича</t>
  </si>
  <si>
    <t>Ўзб.Рес. Ҳарбий судига текшириш юзасидан тушунтириш бериш учун</t>
  </si>
  <si>
    <t>Баратов Баходир Самат ўғли</t>
  </si>
  <si>
    <t>Шахмат мусобақасида иштирик этиш учун</t>
  </si>
  <si>
    <t>Қодиров Алибек Давронович</t>
  </si>
  <si>
    <t>Бобоназаров Акмал Косимович</t>
  </si>
  <si>
    <t>Қашқадарё вилояти</t>
  </si>
  <si>
    <t>Ўқув таътили</t>
  </si>
  <si>
    <t>Термиз шаҳри</t>
  </si>
  <si>
    <t>Тлеулиева Камка</t>
  </si>
  <si>
    <t>Олий суд телефонограммасига асосан</t>
  </si>
  <si>
    <t>Калеков Асылбек</t>
  </si>
  <si>
    <t>ДНК суд экспертиза тайинлашда иштирок этиш</t>
  </si>
  <si>
    <t>Толегенов Темурали</t>
  </si>
  <si>
    <t>Зиямбетов Дамир</t>
  </si>
  <si>
    <t>Олий суд хатига асосан</t>
  </si>
  <si>
    <t>Бектурганов Муратбай</t>
  </si>
  <si>
    <t>Суд иши кўриш</t>
  </si>
  <si>
    <t>Қарши,Термиз</t>
  </si>
  <si>
    <t>Акимниязов Пурханатдийн</t>
  </si>
  <si>
    <t>Нурниязов Расул</t>
  </si>
  <si>
    <t>Утениязов Еркин</t>
  </si>
  <si>
    <t>Кенесбаева Айгул</t>
  </si>
  <si>
    <t>Сагидуллаев Кахарман</t>
  </si>
  <si>
    <t>Тошкент шаҳри, Фарғона</t>
  </si>
  <si>
    <t>Хоразм вилояти</t>
  </si>
  <si>
    <t>Йиғилиш чорак якуни</t>
  </si>
  <si>
    <t>Қорақалпоғистон Республикаси</t>
  </si>
  <si>
    <t>Ўзбекистон Республикаси Судялар Олий мактабига малака ошириш курсида иштирок этиш учун</t>
  </si>
  <si>
    <t>Кулиев Собир Усмонович</t>
  </si>
  <si>
    <t>Судлар фаолиятини таъминлаш департаменти Жиззах вилоят ҳудудий бўлимига Жиззах вилоят судининг янги биносига харид қилинган асосий воситаларни инвентаризациядан ўтказиш учун</t>
  </si>
  <si>
    <t>Жиззах шаҳри</t>
  </si>
  <si>
    <t>Суюнов Абубакир Бахтиёр ўғли</t>
  </si>
  <si>
    <t>Ўзбекистон Республикаси Олий судига малака ошириш учун</t>
  </si>
  <si>
    <t>Мурадов Ўктам Қодирович</t>
  </si>
  <si>
    <t>Тошпулатов Азиз Акромович</t>
  </si>
  <si>
    <t>ДХХ академиясига малака ошириш учун</t>
  </si>
  <si>
    <t>Баратов Темур Мустафо ўғли</t>
  </si>
  <si>
    <t>Рамазанов Шавкатбек Халимович</t>
  </si>
  <si>
    <t>Шербекова Лобар Базаровна</t>
  </si>
  <si>
    <t>Турдиқулова (Иброхимова)  Наргиза Комил қизи</t>
  </si>
  <si>
    <t>Сирдарё вилояти</t>
  </si>
  <si>
    <t xml:space="preserve">Бизнес ва тадбиркорлик олий мактабига  </t>
  </si>
  <si>
    <t>Тошкент шахрига</t>
  </si>
  <si>
    <t>Бобомуродова Нилуфар Сайпитдиновна</t>
  </si>
  <si>
    <t>Судьялар олий мактабига малака ошириш учун</t>
  </si>
  <si>
    <t>Муминов Нурали Исроилович</t>
  </si>
  <si>
    <t xml:space="preserve">Судьялар олий кенгашига </t>
  </si>
  <si>
    <t>Мамараимов Асқар Нематович</t>
  </si>
  <si>
    <t>Судьялар олий кенгашига шахмат мусобакасида иштирок этиш учун</t>
  </si>
  <si>
    <t>Бегимов Руфат Мусурмонович</t>
  </si>
  <si>
    <t>далат хавфсизлик хизмати академиясига укув машгулотига катнашиш учун</t>
  </si>
  <si>
    <t>Нормуродов Ботир Бахтиер ўғли</t>
  </si>
  <si>
    <t>Маматалиев Жаҳонгир Комилович</t>
  </si>
  <si>
    <t>Сурхондарё вилояти</t>
  </si>
  <si>
    <t>Одил судловни амалга ошириш ва ташкилий фаолиятини амалий ёрдам кўрсатиш билан ўрганиш</t>
  </si>
  <si>
    <t>Қарши шаҳри</t>
  </si>
  <si>
    <t>SATTOROV ALISHER YARASHEVICH</t>
  </si>
  <si>
    <t>BABAKULOV BEKZOD NORMUXAMEDOVICH</t>
  </si>
  <si>
    <t>MAMARAYIMOV NAVRUZ NASIMJON O‘G‘LI</t>
  </si>
  <si>
    <t>KALENDEROV ATAMURAT TENGELBAEVICH</t>
  </si>
  <si>
    <t>Судялар олий кенгаши</t>
  </si>
  <si>
    <t>ҒAФУРОВ НОДИРЖОН НAРЗУЛЛAЙЕВИЧ</t>
  </si>
  <si>
    <t>byudjet</t>
  </si>
  <si>
    <t>Тошкент ш</t>
  </si>
  <si>
    <t>ҚAЗAҚОВ МAХМУД БAҲОДИРОВИЧ</t>
  </si>
  <si>
    <t>ДAВЛAТОВ БAХОДИР ХУДAЙБЕРГAНОВИЧ</t>
  </si>
  <si>
    <t>ҚAЗAҚОВ ВОҲИДЖОН СAПAРОВИЧ</t>
  </si>
  <si>
    <t>ШОМУРОТОВ ИЛЁРБЕК ЎКТAМОВИЧ</t>
  </si>
  <si>
    <t>"AKADEMIKNASHR" да китоб нашир қилиш</t>
  </si>
  <si>
    <t>ЯКУБОВ ЗAФAР AТAБAЕВИЧ</t>
  </si>
  <si>
    <t>Олий суд</t>
  </si>
  <si>
    <t>КAМОЛОВ ШУҲРAТ МAРAТОВИЧ</t>
  </si>
  <si>
    <t>БAКДУРДИЙЕВ УЛУҒБЕК ПAЛВAННAЗИРОВИЧ</t>
  </si>
  <si>
    <t>КУРБAНОВ МAНСУРБЕК КОМИЛОВИЧ</t>
  </si>
  <si>
    <t>Судялар олий мактаби</t>
  </si>
  <si>
    <t>МУРAТОВ ДОВРAН ДЖУМAГЕЛДИЙЕВИЧ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</si>
</sst>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 ##0.00\ _₽_-;\-* #\ ##0.00\ _₽_-;_-* &quot;-&quot;??\ _₽_-;_-@_-"/>
    <numFmt numFmtId="166" formatCode="0.0"/>
  </numFmts>
  <fonts count="12">
    <font>
      <sz val="11"/>
      <color theme="1"/>
      <name val="Calibri"/>
      <family val="2"/>
      <scheme val="minor"/>
    </font>
    <font>
      <sz val="11"/>
      <color theme="1"/>
      <name val="Calibri"/>
      <family val="2"/>
      <charset val="204"/>
      <scheme val="minor"/>
    </font>
    <font>
      <sz val="12"/>
      <color theme="1"/>
      <name val="Times New Roman"/>
      <family val="1"/>
      <charset val="204"/>
    </font>
    <font>
      <u/>
      <sz val="11"/>
      <color theme="10"/>
      <name val="Calibri"/>
      <family val="2"/>
      <scheme val="minor"/>
    </font>
    <font>
      <b/>
      <sz val="12"/>
      <color theme="1"/>
      <name val="Times New Roman"/>
      <family val="1"/>
      <charset val="204"/>
    </font>
    <font>
      <b/>
      <sz val="12"/>
      <color rgb="FF000080"/>
      <name val="Times New Roman"/>
      <family val="1"/>
      <charset val="204"/>
    </font>
    <font>
      <sz val="12"/>
      <color theme="10"/>
      <name val="Times New Roman"/>
      <family val="1"/>
      <charset val="204"/>
    </font>
    <font>
      <sz val="12"/>
      <color rgb="FF000080"/>
      <name val="Times New Roman"/>
      <family val="1"/>
      <charset val="204"/>
    </font>
    <font>
      <b/>
      <i/>
      <sz val="12"/>
      <color theme="1"/>
      <name val="Times New Roman"/>
      <family val="1"/>
      <charset val="204"/>
    </font>
    <font>
      <sz val="11"/>
      <color theme="1"/>
      <name val="Calibri"/>
      <family val="2"/>
      <scheme val="minor"/>
    </font>
    <font>
      <sz val="12"/>
      <name val="Times New Roman"/>
      <family val="1"/>
      <charset val="204"/>
    </font>
    <font>
      <sz val="11"/>
      <color theme="1"/>
      <name val="Calibri"/>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3" fillId="0" borderId="0" applyNumberFormat="0" applyFill="0" applyBorder="0" applyAlignment="0" applyProtection="0"/>
    <xf numFmtId="164" fontId="9" fillId="0" borderId="0" applyFont="0" applyFill="0" applyBorder="0" applyAlignment="0" applyProtection="0"/>
    <xf numFmtId="0" fontId="11" fillId="0" borderId="0"/>
    <xf numFmtId="164"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cellStyleXfs>
  <cellXfs count="49">
    <xf numFmtId="0" fontId="0" fillId="0" borderId="0" xfId="0"/>
    <xf numFmtId="0" fontId="2" fillId="0" borderId="0" xfId="0" applyFont="1"/>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xf>
    <xf numFmtId="0" fontId="2" fillId="2" borderId="0" xfId="0" applyFont="1" applyFill="1"/>
    <xf numFmtId="0" fontId="6" fillId="2" borderId="0" xfId="1" applyFont="1" applyFill="1" applyAlignment="1">
      <alignment wrapText="1"/>
    </xf>
    <xf numFmtId="0" fontId="7" fillId="2" borderId="0" xfId="0" applyFont="1" applyFill="1"/>
    <xf numFmtId="0" fontId="5" fillId="2" borderId="0" xfId="0" applyFont="1" applyFill="1" applyAlignment="1">
      <alignment vertical="center"/>
    </xf>
    <xf numFmtId="0" fontId="5" fillId="2" borderId="0" xfId="0" applyFont="1" applyFill="1"/>
    <xf numFmtId="0" fontId="2" fillId="2" borderId="0" xfId="0" applyFont="1" applyFill="1" applyAlignment="1">
      <alignment wrapText="1"/>
    </xf>
    <xf numFmtId="0" fontId="2" fillId="2" borderId="0" xfId="0" applyFont="1" applyFill="1" applyAlignment="1">
      <alignment horizontal="left"/>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164" fontId="2" fillId="2" borderId="1" xfId="2" applyFont="1" applyFill="1" applyBorder="1"/>
    <xf numFmtId="164" fontId="10" fillId="3" borderId="1" xfId="2" applyFont="1" applyFill="1" applyBorder="1" applyAlignment="1">
      <alignment horizontal="center" vertical="center" wrapText="1"/>
    </xf>
    <xf numFmtId="164" fontId="2" fillId="0" borderId="1" xfId="2" applyFont="1" applyBorder="1"/>
    <xf numFmtId="164" fontId="4" fillId="2" borderId="1" xfId="2" applyFont="1" applyFill="1" applyBorder="1"/>
    <xf numFmtId="164" fontId="4" fillId="0" borderId="1" xfId="2" applyFont="1" applyBorder="1"/>
    <xf numFmtId="0" fontId="2" fillId="0" borderId="1" xfId="0" applyFont="1" applyBorder="1" applyAlignment="1">
      <alignment wrapText="1"/>
    </xf>
    <xf numFmtId="0" fontId="2" fillId="0" borderId="1" xfId="0" applyFont="1" applyBorder="1" applyAlignment="1">
      <alignment vertical="center" wrapText="1"/>
    </xf>
    <xf numFmtId="3" fontId="2" fillId="2" borderId="0" xfId="0" applyNumberFormat="1" applyFont="1" applyFill="1"/>
    <xf numFmtId="164" fontId="2" fillId="2" borderId="1" xfId="2" applyFont="1" applyFill="1" applyBorder="1" applyAlignment="1">
      <alignment vertical="center"/>
    </xf>
    <xf numFmtId="0" fontId="2" fillId="0" borderId="1" xfId="0" applyFont="1" applyBorder="1" applyAlignment="1">
      <alignment horizontal="center" vertical="center"/>
    </xf>
    <xf numFmtId="0" fontId="10" fillId="3" borderId="1" xfId="0" applyFont="1" applyFill="1" applyBorder="1" applyAlignment="1">
      <alignment wrapText="1"/>
    </xf>
    <xf numFmtId="164" fontId="10" fillId="3" borderId="1" xfId="2" applyFont="1" applyFill="1" applyBorder="1"/>
    <xf numFmtId="0" fontId="2" fillId="3" borderId="1" xfId="0" applyFont="1" applyFill="1" applyBorder="1" applyAlignment="1">
      <alignment wrapText="1"/>
    </xf>
    <xf numFmtId="164" fontId="2" fillId="0" borderId="1" xfId="2" applyFont="1" applyFill="1" applyBorder="1"/>
    <xf numFmtId="164" fontId="10" fillId="0" borderId="1" xfId="2"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left" vertical="center" wrapText="1"/>
    </xf>
    <xf numFmtId="166" fontId="2" fillId="0" borderId="1" xfId="0" applyNumberFormat="1" applyFont="1" applyBorder="1" applyAlignment="1">
      <alignment horizontal="center" vertical="center"/>
    </xf>
    <xf numFmtId="0" fontId="4" fillId="0" borderId="0" xfId="0" applyFont="1" applyBorder="1" applyAlignment="1">
      <alignment horizontal="left"/>
    </xf>
    <xf numFmtId="164" fontId="4" fillId="0" borderId="0" xfId="2" applyFont="1" applyBorder="1"/>
    <xf numFmtId="0" fontId="5"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2" fillId="0" borderId="0" xfId="0" applyFont="1" applyAlignment="1">
      <alignment horizontal="left" wrapText="1"/>
    </xf>
    <xf numFmtId="0" fontId="2" fillId="0" borderId="0" xfId="0" applyFont="1" applyAlignment="1">
      <alignment horizontal="left"/>
    </xf>
  </cellXfs>
  <cellStyles count="7">
    <cellStyle name="Гиперссылка" xfId="1" builtinId="8"/>
    <cellStyle name="Обычный" xfId="0" builtinId="0"/>
    <cellStyle name="Обычный 2" xfId="3"/>
    <cellStyle name="Финансовый" xfId="2" builtinId="3"/>
    <cellStyle name="Финансовый 2" xfId="5"/>
    <cellStyle name="Финансовый 3" xfId="6"/>
    <cellStyle name="Финансов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tabSelected="1" zoomScale="70" zoomScaleNormal="70" zoomScaleSheetLayoutView="85" workbookViewId="0">
      <pane ySplit="9" topLeftCell="A28" activePane="bottomLeft" state="frozen"/>
      <selection pane="bottomLeft" activeCell="A154" sqref="A154:L154"/>
    </sheetView>
  </sheetViews>
  <sheetFormatPr defaultRowHeight="15.75"/>
  <cols>
    <col min="1" max="1" width="6.7109375" style="5" customWidth="1"/>
    <col min="2" max="2" width="23.5703125" style="5" customWidth="1"/>
    <col min="3" max="3" width="47" style="5" customWidth="1"/>
    <col min="4" max="5" width="19.7109375" style="5" customWidth="1"/>
    <col min="6" max="6" width="36.28515625" style="5" customWidth="1"/>
    <col min="7" max="8" width="19.7109375" style="5" customWidth="1"/>
    <col min="9" max="9" width="21.42578125" style="5" customWidth="1"/>
    <col min="10" max="10" width="18.140625" style="5" customWidth="1"/>
    <col min="11" max="11" width="18.28515625" style="5" customWidth="1"/>
    <col min="12" max="12" width="19.28515625" style="5" customWidth="1"/>
    <col min="13" max="14" width="9.140625" style="5"/>
    <col min="15" max="15" width="10.7109375" style="5" bestFit="1" customWidth="1"/>
    <col min="16" max="16384" width="9.140625" style="5"/>
  </cols>
  <sheetData>
    <row r="1" spans="1:19">
      <c r="A1" s="1"/>
      <c r="B1" s="1"/>
      <c r="C1" s="1"/>
      <c r="D1" s="1"/>
      <c r="E1" s="1"/>
      <c r="F1" s="1"/>
      <c r="G1" s="1"/>
      <c r="H1" s="1"/>
      <c r="I1" s="1"/>
      <c r="J1" s="1"/>
      <c r="K1" s="1"/>
      <c r="L1" s="1"/>
    </row>
    <row r="2" spans="1:19" ht="42.75" customHeight="1">
      <c r="A2" s="36" t="s">
        <v>0</v>
      </c>
      <c r="B2" s="36"/>
      <c r="C2" s="36"/>
      <c r="D2" s="36"/>
      <c r="E2" s="36"/>
      <c r="F2" s="36"/>
      <c r="G2" s="36"/>
      <c r="H2" s="36"/>
      <c r="I2" s="36"/>
      <c r="J2" s="36"/>
      <c r="K2" s="36"/>
      <c r="L2" s="36"/>
      <c r="M2" s="6"/>
      <c r="N2" s="6"/>
      <c r="O2" s="6"/>
      <c r="P2" s="6"/>
      <c r="Q2" s="6"/>
      <c r="R2" s="6"/>
      <c r="S2" s="6"/>
    </row>
    <row r="3" spans="1:19">
      <c r="A3" s="37" t="s">
        <v>1</v>
      </c>
      <c r="B3" s="37"/>
      <c r="C3" s="37"/>
      <c r="D3" s="37"/>
      <c r="E3" s="37"/>
      <c r="F3" s="37"/>
      <c r="G3" s="37"/>
      <c r="H3" s="37"/>
      <c r="I3" s="37"/>
      <c r="J3" s="37"/>
      <c r="K3" s="37"/>
      <c r="L3" s="37"/>
      <c r="M3" s="7"/>
      <c r="N3" s="7"/>
      <c r="O3" s="7"/>
      <c r="P3" s="7"/>
      <c r="Q3" s="7"/>
      <c r="R3" s="7"/>
      <c r="S3" s="7"/>
    </row>
    <row r="4" spans="1:19">
      <c r="A4" s="38" t="s">
        <v>2</v>
      </c>
      <c r="B4" s="38"/>
      <c r="C4" s="38"/>
      <c r="D4" s="38"/>
      <c r="E4" s="38"/>
      <c r="F4" s="38"/>
      <c r="G4" s="38"/>
      <c r="H4" s="38"/>
      <c r="I4" s="38"/>
      <c r="J4" s="38"/>
      <c r="K4" s="38"/>
      <c r="L4" s="38"/>
      <c r="M4" s="8"/>
      <c r="N4" s="8"/>
      <c r="O4" s="8"/>
      <c r="P4" s="8"/>
      <c r="Q4" s="8"/>
      <c r="R4" s="8"/>
      <c r="S4" s="8"/>
    </row>
    <row r="5" spans="1:19">
      <c r="A5" s="38" t="s">
        <v>3</v>
      </c>
      <c r="B5" s="38"/>
      <c r="C5" s="38"/>
      <c r="D5" s="38"/>
      <c r="E5" s="38"/>
      <c r="F5" s="38"/>
      <c r="G5" s="38"/>
      <c r="H5" s="38"/>
      <c r="I5" s="38"/>
      <c r="J5" s="38"/>
      <c r="K5" s="38"/>
      <c r="L5" s="38"/>
      <c r="M5" s="9"/>
      <c r="N5" s="9"/>
      <c r="O5" s="9"/>
      <c r="P5" s="9"/>
      <c r="Q5" s="9"/>
      <c r="R5" s="9"/>
      <c r="S5" s="9"/>
    </row>
    <row r="6" spans="1:19">
      <c r="A6" s="1"/>
      <c r="B6" s="1"/>
      <c r="C6" s="1"/>
      <c r="D6" s="1"/>
      <c r="E6" s="1"/>
      <c r="F6" s="1"/>
      <c r="G6" s="1"/>
      <c r="H6" s="1"/>
      <c r="I6" s="1"/>
      <c r="J6" s="1"/>
      <c r="K6" s="1"/>
      <c r="L6" s="1"/>
    </row>
    <row r="7" spans="1:19">
      <c r="A7" s="40" t="s">
        <v>4</v>
      </c>
      <c r="B7" s="41" t="s">
        <v>49</v>
      </c>
      <c r="C7" s="40" t="s">
        <v>5</v>
      </c>
      <c r="D7" s="40" t="s">
        <v>6</v>
      </c>
      <c r="E7" s="40" t="s">
        <v>7</v>
      </c>
      <c r="F7" s="40" t="s">
        <v>8</v>
      </c>
      <c r="G7" s="40" t="s">
        <v>9</v>
      </c>
      <c r="H7" s="40" t="s">
        <v>10</v>
      </c>
      <c r="I7" s="39" t="s">
        <v>11</v>
      </c>
      <c r="J7" s="39"/>
      <c r="K7" s="39"/>
      <c r="L7" s="39"/>
      <c r="M7" s="10"/>
      <c r="N7" s="10"/>
      <c r="O7" s="10"/>
      <c r="P7" s="10"/>
      <c r="Q7" s="10"/>
      <c r="R7" s="10"/>
      <c r="S7" s="10"/>
    </row>
    <row r="8" spans="1:19" ht="78.75">
      <c r="A8" s="40"/>
      <c r="B8" s="42"/>
      <c r="C8" s="40"/>
      <c r="D8" s="40"/>
      <c r="E8" s="40"/>
      <c r="F8" s="40"/>
      <c r="G8" s="40"/>
      <c r="H8" s="40"/>
      <c r="I8" s="2" t="s">
        <v>12</v>
      </c>
      <c r="J8" s="2" t="s">
        <v>13</v>
      </c>
      <c r="K8" s="2" t="s">
        <v>14</v>
      </c>
      <c r="L8" s="2" t="s">
        <v>15</v>
      </c>
    </row>
    <row r="9" spans="1:19">
      <c r="A9" s="3">
        <v>1</v>
      </c>
      <c r="B9" s="3"/>
      <c r="C9" s="3">
        <v>2</v>
      </c>
      <c r="D9" s="3">
        <v>3</v>
      </c>
      <c r="E9" s="3">
        <v>4</v>
      </c>
      <c r="F9" s="3">
        <v>5</v>
      </c>
      <c r="G9" s="3">
        <v>6</v>
      </c>
      <c r="H9" s="3">
        <v>7</v>
      </c>
      <c r="I9" s="3">
        <v>8</v>
      </c>
      <c r="J9" s="3">
        <v>9</v>
      </c>
      <c r="K9" s="3">
        <v>10</v>
      </c>
      <c r="L9" s="3">
        <v>11</v>
      </c>
    </row>
    <row r="10" spans="1:19">
      <c r="A10" s="43" t="s">
        <v>20</v>
      </c>
      <c r="B10" s="43"/>
      <c r="C10" s="43"/>
      <c r="D10" s="43"/>
      <c r="E10" s="43"/>
      <c r="F10" s="43"/>
      <c r="G10" s="43"/>
      <c r="H10" s="43"/>
      <c r="I10" s="43"/>
      <c r="J10" s="43"/>
      <c r="K10" s="43"/>
      <c r="L10" s="43"/>
    </row>
    <row r="11" spans="1:19" ht="31.5">
      <c r="A11" s="4">
        <v>1</v>
      </c>
      <c r="B11" s="25" t="s">
        <v>50</v>
      </c>
      <c r="C11" s="22" t="s">
        <v>21</v>
      </c>
      <c r="D11" s="12" t="s">
        <v>22</v>
      </c>
      <c r="E11" s="12">
        <v>5</v>
      </c>
      <c r="F11" s="14" t="s">
        <v>23</v>
      </c>
      <c r="G11" s="14" t="s">
        <v>18</v>
      </c>
      <c r="H11" s="24">
        <f>SUM(I11:L11)</f>
        <v>2434.41</v>
      </c>
      <c r="I11" s="17">
        <v>1800.96</v>
      </c>
      <c r="J11" s="17">
        <v>445.95</v>
      </c>
      <c r="K11" s="17">
        <v>187.5</v>
      </c>
      <c r="L11" s="18"/>
    </row>
    <row r="12" spans="1:19" ht="31.5">
      <c r="A12" s="4">
        <v>2</v>
      </c>
      <c r="B12" s="25" t="s">
        <v>50</v>
      </c>
      <c r="C12" s="22" t="s">
        <v>25</v>
      </c>
      <c r="D12" s="12" t="s">
        <v>26</v>
      </c>
      <c r="E12" s="12">
        <v>2</v>
      </c>
      <c r="F12" s="14" t="s">
        <v>24</v>
      </c>
      <c r="G12" s="14" t="s">
        <v>18</v>
      </c>
      <c r="H12" s="24">
        <f t="shared" ref="H12:H45" si="0">SUM(I12:L12)</f>
        <v>534.375</v>
      </c>
      <c r="I12" s="17">
        <v>300</v>
      </c>
      <c r="J12" s="17">
        <v>159.375</v>
      </c>
      <c r="K12" s="17">
        <v>75</v>
      </c>
      <c r="L12" s="18"/>
    </row>
    <row r="13" spans="1:19" ht="63">
      <c r="A13" s="4">
        <v>3</v>
      </c>
      <c r="B13" s="25" t="s">
        <v>50</v>
      </c>
      <c r="C13" s="22" t="s">
        <v>28</v>
      </c>
      <c r="D13" s="12" t="s">
        <v>29</v>
      </c>
      <c r="E13" s="12">
        <v>5</v>
      </c>
      <c r="F13" s="14" t="s">
        <v>27</v>
      </c>
      <c r="G13" s="14" t="s">
        <v>18</v>
      </c>
      <c r="H13" s="24">
        <f t="shared" si="0"/>
        <v>187.5</v>
      </c>
      <c r="I13" s="17"/>
      <c r="J13" s="17"/>
      <c r="K13" s="17">
        <v>187.5</v>
      </c>
      <c r="L13" s="18"/>
    </row>
    <row r="14" spans="1:19" ht="63">
      <c r="A14" s="4">
        <v>4</v>
      </c>
      <c r="B14" s="25" t="s">
        <v>50</v>
      </c>
      <c r="C14" s="22" t="s">
        <v>28</v>
      </c>
      <c r="D14" s="12" t="s">
        <v>29</v>
      </c>
      <c r="E14" s="12">
        <v>5</v>
      </c>
      <c r="F14" s="14" t="s">
        <v>30</v>
      </c>
      <c r="G14" s="14" t="s">
        <v>18</v>
      </c>
      <c r="H14" s="24">
        <f t="shared" si="0"/>
        <v>187.5</v>
      </c>
      <c r="I14" s="17"/>
      <c r="J14" s="17"/>
      <c r="K14" s="17">
        <v>187.5</v>
      </c>
      <c r="L14" s="18"/>
    </row>
    <row r="15" spans="1:19" ht="47.25">
      <c r="A15" s="4">
        <v>5</v>
      </c>
      <c r="B15" s="25" t="s">
        <v>50</v>
      </c>
      <c r="C15" s="22" t="s">
        <v>28</v>
      </c>
      <c r="D15" s="12" t="s">
        <v>31</v>
      </c>
      <c r="E15" s="12">
        <v>2</v>
      </c>
      <c r="F15" s="14" t="s">
        <v>27</v>
      </c>
      <c r="G15" s="14" t="s">
        <v>18</v>
      </c>
      <c r="H15" s="24">
        <f t="shared" si="0"/>
        <v>2355.2750000000001</v>
      </c>
      <c r="I15" s="17">
        <v>1100</v>
      </c>
      <c r="J15" s="17">
        <v>1180.2750000000001</v>
      </c>
      <c r="K15" s="17">
        <v>75</v>
      </c>
      <c r="L15" s="18"/>
    </row>
    <row r="16" spans="1:19" ht="63">
      <c r="A16" s="4">
        <v>6</v>
      </c>
      <c r="B16" s="25" t="s">
        <v>50</v>
      </c>
      <c r="C16" s="22" t="s">
        <v>33</v>
      </c>
      <c r="D16" s="12" t="s">
        <v>34</v>
      </c>
      <c r="E16" s="12">
        <v>1</v>
      </c>
      <c r="F16" s="14" t="s">
        <v>32</v>
      </c>
      <c r="G16" s="14" t="s">
        <v>18</v>
      </c>
      <c r="H16" s="24">
        <f t="shared" si="0"/>
        <v>188.25</v>
      </c>
      <c r="I16" s="17"/>
      <c r="J16" s="17">
        <v>150.75</v>
      </c>
      <c r="K16" s="17">
        <v>37.5</v>
      </c>
      <c r="L16" s="18"/>
    </row>
    <row r="17" spans="1:15" ht="63">
      <c r="A17" s="4">
        <v>7</v>
      </c>
      <c r="B17" s="25" t="s">
        <v>50</v>
      </c>
      <c r="C17" s="22" t="s">
        <v>33</v>
      </c>
      <c r="D17" s="12" t="s">
        <v>34</v>
      </c>
      <c r="E17" s="12">
        <v>1</v>
      </c>
      <c r="F17" s="14" t="s">
        <v>35</v>
      </c>
      <c r="G17" s="14" t="s">
        <v>18</v>
      </c>
      <c r="H17" s="24">
        <f t="shared" si="0"/>
        <v>188.25</v>
      </c>
      <c r="I17" s="17"/>
      <c r="J17" s="17">
        <v>150.75</v>
      </c>
      <c r="K17" s="17">
        <v>37.5</v>
      </c>
      <c r="L17" s="18"/>
    </row>
    <row r="18" spans="1:15" ht="47.25">
      <c r="A18" s="4">
        <v>8</v>
      </c>
      <c r="B18" s="25" t="s">
        <v>50</v>
      </c>
      <c r="C18" s="22" t="s">
        <v>28</v>
      </c>
      <c r="D18" s="12" t="s">
        <v>36</v>
      </c>
      <c r="E18" s="12">
        <v>3</v>
      </c>
      <c r="F18" s="14" t="s">
        <v>27</v>
      </c>
      <c r="G18" s="14" t="s">
        <v>18</v>
      </c>
      <c r="H18" s="24">
        <f t="shared" si="0"/>
        <v>3674.1</v>
      </c>
      <c r="I18" s="17">
        <f>550+550+1041.6</f>
        <v>2141.6</v>
      </c>
      <c r="J18" s="17">
        <v>1420</v>
      </c>
      <c r="K18" s="17">
        <v>112.5</v>
      </c>
      <c r="L18" s="18"/>
    </row>
    <row r="19" spans="1:15" ht="63">
      <c r="A19" s="4">
        <v>9</v>
      </c>
      <c r="B19" s="25" t="s">
        <v>50</v>
      </c>
      <c r="C19" s="22" t="s">
        <v>28</v>
      </c>
      <c r="D19" s="12" t="s">
        <v>37</v>
      </c>
      <c r="E19" s="12">
        <v>3</v>
      </c>
      <c r="F19" s="14" t="s">
        <v>27</v>
      </c>
      <c r="G19" s="14" t="s">
        <v>18</v>
      </c>
      <c r="H19" s="24">
        <f t="shared" si="0"/>
        <v>4572.4560000000001</v>
      </c>
      <c r="I19" s="17">
        <v>2000</v>
      </c>
      <c r="J19" s="17">
        <v>2459.9560000000001</v>
      </c>
      <c r="K19" s="17">
        <v>112.5</v>
      </c>
      <c r="L19" s="18"/>
    </row>
    <row r="20" spans="1:15" ht="63">
      <c r="A20" s="4">
        <v>10</v>
      </c>
      <c r="B20" s="25" t="s">
        <v>50</v>
      </c>
      <c r="C20" s="22" t="s">
        <v>33</v>
      </c>
      <c r="D20" s="12" t="s">
        <v>38</v>
      </c>
      <c r="E20" s="12">
        <v>3</v>
      </c>
      <c r="F20" s="14" t="s">
        <v>27</v>
      </c>
      <c r="G20" s="14" t="s">
        <v>18</v>
      </c>
      <c r="H20" s="24">
        <f t="shared" si="0"/>
        <v>3085.7</v>
      </c>
      <c r="I20" s="17">
        <v>1800</v>
      </c>
      <c r="J20" s="17">
        <v>1173.2</v>
      </c>
      <c r="K20" s="17">
        <v>112.5</v>
      </c>
      <c r="L20" s="18"/>
    </row>
    <row r="21" spans="1:15" ht="63">
      <c r="A21" s="4">
        <v>11</v>
      </c>
      <c r="B21" s="25" t="s">
        <v>50</v>
      </c>
      <c r="C21" s="22" t="s">
        <v>33</v>
      </c>
      <c r="D21" s="12" t="s">
        <v>38</v>
      </c>
      <c r="E21" s="12">
        <v>3</v>
      </c>
      <c r="F21" s="14" t="s">
        <v>32</v>
      </c>
      <c r="G21" s="14" t="s">
        <v>18</v>
      </c>
      <c r="H21" s="24">
        <f t="shared" si="0"/>
        <v>2285.6999999999998</v>
      </c>
      <c r="I21" s="17">
        <v>1000</v>
      </c>
      <c r="J21" s="17">
        <v>1173.2</v>
      </c>
      <c r="K21" s="17">
        <v>112.5</v>
      </c>
      <c r="L21" s="18"/>
      <c r="O21" s="23"/>
    </row>
    <row r="22" spans="1:15" ht="63">
      <c r="A22" s="4">
        <v>12</v>
      </c>
      <c r="B22" s="25" t="s">
        <v>50</v>
      </c>
      <c r="C22" s="22" t="s">
        <v>33</v>
      </c>
      <c r="D22" s="12" t="s">
        <v>38</v>
      </c>
      <c r="E22" s="12">
        <v>3</v>
      </c>
      <c r="F22" s="14" t="s">
        <v>35</v>
      </c>
      <c r="G22" s="14" t="s">
        <v>18</v>
      </c>
      <c r="H22" s="24">
        <f t="shared" si="0"/>
        <v>1720.6210000000001</v>
      </c>
      <c r="I22" s="17">
        <v>1000</v>
      </c>
      <c r="J22" s="17">
        <v>608.12099999999998</v>
      </c>
      <c r="K22" s="17">
        <v>112.5</v>
      </c>
      <c r="L22" s="18"/>
    </row>
    <row r="23" spans="1:15" ht="31.5">
      <c r="A23" s="4">
        <v>13</v>
      </c>
      <c r="B23" s="31" t="s">
        <v>140</v>
      </c>
      <c r="C23" s="21" t="s">
        <v>120</v>
      </c>
      <c r="D23" s="12" t="s">
        <v>121</v>
      </c>
      <c r="E23" s="12"/>
      <c r="F23" s="14" t="s">
        <v>122</v>
      </c>
      <c r="G23" s="12" t="s">
        <v>18</v>
      </c>
      <c r="H23" s="16">
        <f t="shared" ref="H23:H39" si="1">SUM(I23:L23)</f>
        <v>365.44</v>
      </c>
      <c r="I23" s="17">
        <v>0</v>
      </c>
      <c r="J23" s="17">
        <v>365.44</v>
      </c>
      <c r="K23" s="17">
        <v>0</v>
      </c>
      <c r="L23" s="18">
        <v>0</v>
      </c>
    </row>
    <row r="24" spans="1:15" ht="31.5">
      <c r="A24" s="4">
        <v>14</v>
      </c>
      <c r="B24" s="31" t="s">
        <v>140</v>
      </c>
      <c r="C24" s="21" t="s">
        <v>123</v>
      </c>
      <c r="D24" s="12" t="s">
        <v>88</v>
      </c>
      <c r="E24" s="12">
        <v>2</v>
      </c>
      <c r="F24" s="14" t="s">
        <v>124</v>
      </c>
      <c r="G24" s="12" t="s">
        <v>18</v>
      </c>
      <c r="H24" s="16">
        <f t="shared" si="1"/>
        <v>3735.2750000000001</v>
      </c>
      <c r="I24" s="17">
        <v>1125</v>
      </c>
      <c r="J24" s="17">
        <v>2572.7750000000001</v>
      </c>
      <c r="K24" s="17">
        <v>37.5</v>
      </c>
      <c r="L24" s="18">
        <v>0</v>
      </c>
    </row>
    <row r="25" spans="1:15" ht="31.5">
      <c r="A25" s="4">
        <v>15</v>
      </c>
      <c r="B25" s="31" t="s">
        <v>140</v>
      </c>
      <c r="C25" s="21" t="s">
        <v>125</v>
      </c>
      <c r="D25" s="12" t="s">
        <v>88</v>
      </c>
      <c r="E25" s="12">
        <v>1</v>
      </c>
      <c r="F25" s="14" t="s">
        <v>126</v>
      </c>
      <c r="G25" s="12" t="s">
        <v>18</v>
      </c>
      <c r="H25" s="16">
        <f t="shared" si="1"/>
        <v>847.5</v>
      </c>
      <c r="I25" s="17">
        <v>0</v>
      </c>
      <c r="J25" s="17">
        <v>810</v>
      </c>
      <c r="K25" s="17">
        <v>37.5</v>
      </c>
      <c r="L25" s="18">
        <v>0</v>
      </c>
    </row>
    <row r="26" spans="1:15" ht="31.5">
      <c r="A26" s="4">
        <v>16</v>
      </c>
      <c r="B26" s="31" t="s">
        <v>140</v>
      </c>
      <c r="C26" s="21" t="s">
        <v>87</v>
      </c>
      <c r="D26" s="12" t="s">
        <v>88</v>
      </c>
      <c r="E26" s="12">
        <v>2</v>
      </c>
      <c r="F26" s="14" t="s">
        <v>127</v>
      </c>
      <c r="G26" s="12" t="s">
        <v>18</v>
      </c>
      <c r="H26" s="16">
        <f t="shared" si="1"/>
        <v>2383.5990000000002</v>
      </c>
      <c r="I26" s="17">
        <v>260</v>
      </c>
      <c r="J26" s="17">
        <v>2086.0990000000002</v>
      </c>
      <c r="K26" s="17">
        <v>37.5</v>
      </c>
      <c r="L26" s="18">
        <v>0</v>
      </c>
    </row>
    <row r="27" spans="1:15" ht="31.5">
      <c r="A27" s="4">
        <v>17</v>
      </c>
      <c r="B27" s="31" t="s">
        <v>140</v>
      </c>
      <c r="C27" s="21" t="s">
        <v>128</v>
      </c>
      <c r="D27" s="12" t="s">
        <v>88</v>
      </c>
      <c r="E27" s="12">
        <v>13</v>
      </c>
      <c r="F27" s="14" t="s">
        <v>129</v>
      </c>
      <c r="G27" s="12" t="s">
        <v>18</v>
      </c>
      <c r="H27" s="16">
        <f t="shared" si="1"/>
        <v>1112.3</v>
      </c>
      <c r="I27" s="17">
        <v>0</v>
      </c>
      <c r="J27" s="17">
        <v>624.79999999999995</v>
      </c>
      <c r="K27" s="17">
        <v>487.5</v>
      </c>
      <c r="L27" s="18">
        <v>0</v>
      </c>
    </row>
    <row r="28" spans="1:15" ht="31.5">
      <c r="A28" s="4">
        <v>18</v>
      </c>
      <c r="B28" s="31" t="s">
        <v>140</v>
      </c>
      <c r="C28" s="21" t="s">
        <v>130</v>
      </c>
      <c r="D28" s="12" t="s">
        <v>131</v>
      </c>
      <c r="E28" s="12">
        <v>2</v>
      </c>
      <c r="F28" s="14" t="s">
        <v>132</v>
      </c>
      <c r="G28" s="12" t="s">
        <v>18</v>
      </c>
      <c r="H28" s="16">
        <f t="shared" si="1"/>
        <v>950</v>
      </c>
      <c r="I28" s="17">
        <v>800</v>
      </c>
      <c r="J28" s="17">
        <v>0</v>
      </c>
      <c r="K28" s="17">
        <v>150</v>
      </c>
      <c r="L28" s="18">
        <v>0</v>
      </c>
    </row>
    <row r="29" spans="1:15" ht="31.5">
      <c r="A29" s="4">
        <v>19</v>
      </c>
      <c r="B29" s="31" t="s">
        <v>140</v>
      </c>
      <c r="C29" s="21" t="s">
        <v>130</v>
      </c>
      <c r="D29" s="12" t="s">
        <v>131</v>
      </c>
      <c r="E29" s="12">
        <v>2</v>
      </c>
      <c r="F29" s="14" t="s">
        <v>133</v>
      </c>
      <c r="G29" s="12" t="s">
        <v>18</v>
      </c>
      <c r="H29" s="16">
        <f t="shared" si="1"/>
        <v>850</v>
      </c>
      <c r="I29" s="17">
        <v>700</v>
      </c>
      <c r="J29" s="17">
        <v>0</v>
      </c>
      <c r="K29" s="17">
        <v>150</v>
      </c>
      <c r="L29" s="18">
        <v>0</v>
      </c>
    </row>
    <row r="30" spans="1:15" ht="31.5">
      <c r="A30" s="4">
        <v>20</v>
      </c>
      <c r="B30" s="31" t="s">
        <v>140</v>
      </c>
      <c r="C30" s="21" t="s">
        <v>128</v>
      </c>
      <c r="D30" s="12" t="s">
        <v>88</v>
      </c>
      <c r="E30" s="12">
        <v>1</v>
      </c>
      <c r="F30" s="14" t="s">
        <v>134</v>
      </c>
      <c r="G30" s="12" t="s">
        <v>18</v>
      </c>
      <c r="H30" s="16">
        <f t="shared" si="1"/>
        <v>2043.289</v>
      </c>
      <c r="I30" s="17">
        <v>0</v>
      </c>
      <c r="J30" s="17">
        <v>2005.789</v>
      </c>
      <c r="K30" s="17">
        <v>37.5</v>
      </c>
      <c r="L30" s="18">
        <v>0</v>
      </c>
    </row>
    <row r="31" spans="1:15" ht="31.5">
      <c r="A31" s="4">
        <v>21</v>
      </c>
      <c r="B31" s="31" t="s">
        <v>140</v>
      </c>
      <c r="C31" s="21" t="s">
        <v>120</v>
      </c>
      <c r="D31" s="12" t="s">
        <v>88</v>
      </c>
      <c r="E31" s="12"/>
      <c r="F31" s="14" t="s">
        <v>135</v>
      </c>
      <c r="G31" s="12" t="s">
        <v>18</v>
      </c>
      <c r="H31" s="16">
        <f t="shared" si="1"/>
        <v>615.81600000000003</v>
      </c>
      <c r="I31" s="17">
        <v>0</v>
      </c>
      <c r="J31" s="17">
        <v>615.81600000000003</v>
      </c>
      <c r="K31" s="17">
        <v>0</v>
      </c>
      <c r="L31" s="18">
        <v>0</v>
      </c>
    </row>
    <row r="32" spans="1:15" ht="31.5">
      <c r="A32" s="4">
        <v>22</v>
      </c>
      <c r="B32" s="31" t="s">
        <v>140</v>
      </c>
      <c r="C32" s="21" t="s">
        <v>130</v>
      </c>
      <c r="D32" s="31" t="s">
        <v>131</v>
      </c>
      <c r="E32" s="12">
        <v>4</v>
      </c>
      <c r="F32" s="14" t="s">
        <v>136</v>
      </c>
      <c r="G32" s="12" t="s">
        <v>18</v>
      </c>
      <c r="H32" s="16">
        <f t="shared" si="1"/>
        <v>1458.729</v>
      </c>
      <c r="I32" s="17">
        <v>700</v>
      </c>
      <c r="J32" s="17">
        <v>608.72900000000004</v>
      </c>
      <c r="K32" s="17">
        <v>150</v>
      </c>
      <c r="L32" s="18">
        <v>0</v>
      </c>
    </row>
    <row r="33" spans="1:12" ht="31.5">
      <c r="A33" s="4">
        <v>23</v>
      </c>
      <c r="B33" s="31" t="s">
        <v>140</v>
      </c>
      <c r="C33" s="21" t="s">
        <v>130</v>
      </c>
      <c r="D33" s="12" t="s">
        <v>137</v>
      </c>
      <c r="E33" s="12">
        <v>5</v>
      </c>
      <c r="F33" s="14" t="s">
        <v>132</v>
      </c>
      <c r="G33" s="12" t="s">
        <v>18</v>
      </c>
      <c r="H33" s="16">
        <f t="shared" si="1"/>
        <v>2912.1239999999998</v>
      </c>
      <c r="I33" s="17">
        <v>1300</v>
      </c>
      <c r="J33" s="17">
        <v>1424.624</v>
      </c>
      <c r="K33" s="17">
        <v>187.5</v>
      </c>
      <c r="L33" s="18">
        <v>0</v>
      </c>
    </row>
    <row r="34" spans="1:12" ht="31.5">
      <c r="A34" s="4">
        <v>24</v>
      </c>
      <c r="B34" s="31" t="s">
        <v>140</v>
      </c>
      <c r="C34" s="21" t="s">
        <v>130</v>
      </c>
      <c r="D34" s="12" t="s">
        <v>137</v>
      </c>
      <c r="E34" s="12">
        <v>5</v>
      </c>
      <c r="F34" s="14" t="s">
        <v>133</v>
      </c>
      <c r="G34" s="12" t="s">
        <v>18</v>
      </c>
      <c r="H34" s="16">
        <f t="shared" si="1"/>
        <v>2912.1239999999998</v>
      </c>
      <c r="I34" s="17">
        <v>1300</v>
      </c>
      <c r="J34" s="17">
        <v>1424.624</v>
      </c>
      <c r="K34" s="17">
        <v>187.5</v>
      </c>
      <c r="L34" s="18">
        <v>0</v>
      </c>
    </row>
    <row r="35" spans="1:12" ht="31.5">
      <c r="A35" s="4">
        <v>25</v>
      </c>
      <c r="B35" s="31" t="s">
        <v>140</v>
      </c>
      <c r="C35" s="21" t="s">
        <v>125</v>
      </c>
      <c r="D35" s="12" t="s">
        <v>138</v>
      </c>
      <c r="E35" s="12">
        <v>1</v>
      </c>
      <c r="F35" s="14" t="s">
        <v>126</v>
      </c>
      <c r="G35" s="12" t="s">
        <v>18</v>
      </c>
      <c r="H35" s="16">
        <f t="shared" si="1"/>
        <v>186</v>
      </c>
      <c r="I35" s="17">
        <v>0</v>
      </c>
      <c r="J35" s="17">
        <v>148.5</v>
      </c>
      <c r="K35" s="17">
        <v>37.5</v>
      </c>
      <c r="L35" s="18">
        <v>0</v>
      </c>
    </row>
    <row r="36" spans="1:12" ht="31.5">
      <c r="A36" s="4">
        <v>26</v>
      </c>
      <c r="B36" s="31" t="s">
        <v>140</v>
      </c>
      <c r="C36" s="21" t="s">
        <v>130</v>
      </c>
      <c r="D36" s="12" t="s">
        <v>131</v>
      </c>
      <c r="E36" s="12">
        <v>3</v>
      </c>
      <c r="F36" s="14" t="s">
        <v>132</v>
      </c>
      <c r="G36" s="12" t="s">
        <v>18</v>
      </c>
      <c r="H36" s="16">
        <f t="shared" si="1"/>
        <v>832.5</v>
      </c>
      <c r="I36" s="17">
        <v>720</v>
      </c>
      <c r="J36" s="17">
        <v>0</v>
      </c>
      <c r="K36" s="17">
        <v>112.5</v>
      </c>
      <c r="L36" s="18">
        <v>0</v>
      </c>
    </row>
    <row r="37" spans="1:12" ht="31.5">
      <c r="A37" s="4">
        <v>27</v>
      </c>
      <c r="B37" s="31" t="s">
        <v>140</v>
      </c>
      <c r="C37" s="21" t="s">
        <v>130</v>
      </c>
      <c r="D37" s="12" t="s">
        <v>131</v>
      </c>
      <c r="E37" s="12">
        <v>3</v>
      </c>
      <c r="F37" s="14" t="s">
        <v>133</v>
      </c>
      <c r="G37" s="12" t="s">
        <v>18</v>
      </c>
      <c r="H37" s="16">
        <f t="shared" si="1"/>
        <v>632.5</v>
      </c>
      <c r="I37" s="17">
        <v>520</v>
      </c>
      <c r="J37" s="17">
        <v>0</v>
      </c>
      <c r="K37" s="17">
        <v>112.5</v>
      </c>
      <c r="L37" s="18">
        <v>0</v>
      </c>
    </row>
    <row r="38" spans="1:12" ht="31.5">
      <c r="A38" s="4">
        <v>28</v>
      </c>
      <c r="B38" s="31" t="s">
        <v>140</v>
      </c>
      <c r="C38" s="21" t="s">
        <v>130</v>
      </c>
      <c r="D38" s="12" t="s">
        <v>131</v>
      </c>
      <c r="E38" s="12">
        <v>3</v>
      </c>
      <c r="F38" s="14" t="s">
        <v>136</v>
      </c>
      <c r="G38" s="12" t="s">
        <v>18</v>
      </c>
      <c r="H38" s="16">
        <f t="shared" si="1"/>
        <v>1146.5999999999999</v>
      </c>
      <c r="I38" s="17">
        <v>520</v>
      </c>
      <c r="J38" s="17">
        <v>514.1</v>
      </c>
      <c r="K38" s="17">
        <v>112.5</v>
      </c>
      <c r="L38" s="18">
        <v>0</v>
      </c>
    </row>
    <row r="39" spans="1:12" ht="31.5">
      <c r="A39" s="4">
        <v>29</v>
      </c>
      <c r="B39" s="31" t="s">
        <v>140</v>
      </c>
      <c r="C39" s="21" t="s">
        <v>139</v>
      </c>
      <c r="D39" s="12" t="s">
        <v>88</v>
      </c>
      <c r="E39" s="12">
        <v>2</v>
      </c>
      <c r="F39" s="14" t="s">
        <v>132</v>
      </c>
      <c r="G39" s="12" t="s">
        <v>18</v>
      </c>
      <c r="H39" s="16">
        <f t="shared" si="1"/>
        <v>2739.7959999999998</v>
      </c>
      <c r="I39" s="17">
        <v>600</v>
      </c>
      <c r="J39" s="17">
        <v>2102.2959999999998</v>
      </c>
      <c r="K39" s="17">
        <v>37.5</v>
      </c>
      <c r="L39" s="18">
        <v>0</v>
      </c>
    </row>
    <row r="40" spans="1:12" ht="31.5">
      <c r="A40" s="4">
        <v>30</v>
      </c>
      <c r="B40" s="31" t="s">
        <v>38</v>
      </c>
      <c r="C40" s="26" t="s">
        <v>51</v>
      </c>
      <c r="D40" s="12" t="s">
        <v>52</v>
      </c>
      <c r="E40" s="12">
        <v>1</v>
      </c>
      <c r="F40" s="14" t="s">
        <v>53</v>
      </c>
      <c r="G40" s="14" t="s">
        <v>18</v>
      </c>
      <c r="H40" s="24">
        <f t="shared" si="0"/>
        <v>375.75</v>
      </c>
      <c r="I40" s="17">
        <v>75</v>
      </c>
      <c r="J40" s="17">
        <v>263.25</v>
      </c>
      <c r="K40" s="17">
        <v>37.5</v>
      </c>
      <c r="L40" s="27">
        <v>0</v>
      </c>
    </row>
    <row r="41" spans="1:12" ht="31.5">
      <c r="A41" s="4">
        <v>31</v>
      </c>
      <c r="B41" s="31" t="s">
        <v>38</v>
      </c>
      <c r="C41" s="28" t="s">
        <v>54</v>
      </c>
      <c r="D41" s="12" t="s">
        <v>52</v>
      </c>
      <c r="E41" s="12">
        <v>2</v>
      </c>
      <c r="F41" s="14" t="s">
        <v>55</v>
      </c>
      <c r="G41" s="14" t="s">
        <v>18</v>
      </c>
      <c r="H41" s="24">
        <f t="shared" si="0"/>
        <v>1238.25</v>
      </c>
      <c r="I41" s="17">
        <v>900</v>
      </c>
      <c r="J41" s="17">
        <v>263.25</v>
      </c>
      <c r="K41" s="17">
        <v>75</v>
      </c>
      <c r="L41" s="27">
        <v>0</v>
      </c>
    </row>
    <row r="42" spans="1:12" ht="47.25">
      <c r="A42" s="4">
        <v>32</v>
      </c>
      <c r="B42" s="31" t="s">
        <v>38</v>
      </c>
      <c r="C42" s="28" t="s">
        <v>56</v>
      </c>
      <c r="D42" s="12" t="s">
        <v>34</v>
      </c>
      <c r="E42" s="12">
        <v>3</v>
      </c>
      <c r="F42" s="14" t="s">
        <v>57</v>
      </c>
      <c r="G42" s="14" t="s">
        <v>18</v>
      </c>
      <c r="H42" s="24">
        <f t="shared" si="0"/>
        <v>1525.75</v>
      </c>
      <c r="I42" s="17">
        <v>1150</v>
      </c>
      <c r="J42" s="17">
        <v>263.25</v>
      </c>
      <c r="K42" s="17">
        <v>112.5</v>
      </c>
      <c r="L42" s="27">
        <v>0</v>
      </c>
    </row>
    <row r="43" spans="1:12" ht="31.5">
      <c r="A43" s="4">
        <v>33</v>
      </c>
      <c r="B43" s="31" t="s">
        <v>38</v>
      </c>
      <c r="C43" s="26" t="s">
        <v>51</v>
      </c>
      <c r="D43" s="12" t="s">
        <v>52</v>
      </c>
      <c r="E43" s="12">
        <v>1</v>
      </c>
      <c r="F43" s="14" t="s">
        <v>58</v>
      </c>
      <c r="G43" s="14" t="s">
        <v>18</v>
      </c>
      <c r="H43" s="24">
        <f t="shared" si="0"/>
        <v>375.75</v>
      </c>
      <c r="I43" s="17">
        <v>75</v>
      </c>
      <c r="J43" s="17">
        <v>263.25</v>
      </c>
      <c r="K43" s="17">
        <v>37.5</v>
      </c>
      <c r="L43" s="27">
        <v>0</v>
      </c>
    </row>
    <row r="44" spans="1:12" ht="31.5">
      <c r="A44" s="4">
        <v>34</v>
      </c>
      <c r="B44" s="31" t="s">
        <v>38</v>
      </c>
      <c r="C44" s="26" t="s">
        <v>51</v>
      </c>
      <c r="D44" s="12" t="s">
        <v>52</v>
      </c>
      <c r="E44" s="12">
        <v>1</v>
      </c>
      <c r="F44" s="14" t="s">
        <v>59</v>
      </c>
      <c r="G44" s="14" t="s">
        <v>18</v>
      </c>
      <c r="H44" s="24">
        <f t="shared" si="0"/>
        <v>375.75</v>
      </c>
      <c r="I44" s="17">
        <v>75</v>
      </c>
      <c r="J44" s="17">
        <v>263.25</v>
      </c>
      <c r="K44" s="17">
        <v>37.5</v>
      </c>
      <c r="L44" s="27">
        <v>0</v>
      </c>
    </row>
    <row r="45" spans="1:12" ht="31.5">
      <c r="A45" s="4">
        <v>35</v>
      </c>
      <c r="B45" s="31" t="s">
        <v>38</v>
      </c>
      <c r="C45" s="26" t="s">
        <v>51</v>
      </c>
      <c r="D45" s="12" t="s">
        <v>52</v>
      </c>
      <c r="E45" s="12">
        <v>1</v>
      </c>
      <c r="F45" s="14" t="s">
        <v>60</v>
      </c>
      <c r="G45" s="14" t="s">
        <v>18</v>
      </c>
      <c r="H45" s="24">
        <f t="shared" si="0"/>
        <v>730.75</v>
      </c>
      <c r="I45" s="17">
        <v>430</v>
      </c>
      <c r="J45" s="17">
        <v>263.25</v>
      </c>
      <c r="K45" s="17">
        <v>37.5</v>
      </c>
      <c r="L45" s="27">
        <v>0</v>
      </c>
    </row>
    <row r="46" spans="1:12">
      <c r="A46" s="4">
        <v>36</v>
      </c>
      <c r="B46" s="31" t="s">
        <v>76</v>
      </c>
      <c r="C46" s="26" t="s">
        <v>61</v>
      </c>
      <c r="D46" s="12" t="s">
        <v>62</v>
      </c>
      <c r="E46" s="12">
        <v>1</v>
      </c>
      <c r="F46" s="14" t="s">
        <v>63</v>
      </c>
      <c r="G46" s="14" t="s">
        <v>64</v>
      </c>
      <c r="H46" s="24">
        <f t="shared" ref="H46:H54" si="2">SUM(I46:L46)</f>
        <v>524.5</v>
      </c>
      <c r="I46" s="17">
        <v>0</v>
      </c>
      <c r="J46" s="17">
        <v>487</v>
      </c>
      <c r="K46" s="17">
        <v>37.5</v>
      </c>
      <c r="L46" s="27">
        <v>0</v>
      </c>
    </row>
    <row r="47" spans="1:12">
      <c r="A47" s="4">
        <v>37</v>
      </c>
      <c r="B47" s="31" t="s">
        <v>76</v>
      </c>
      <c r="C47" s="26" t="s">
        <v>65</v>
      </c>
      <c r="D47" s="12" t="s">
        <v>62</v>
      </c>
      <c r="E47" s="12">
        <v>1</v>
      </c>
      <c r="F47" s="14" t="s">
        <v>66</v>
      </c>
      <c r="G47" s="14" t="s">
        <v>64</v>
      </c>
      <c r="H47" s="24">
        <f t="shared" si="2"/>
        <v>455.24</v>
      </c>
      <c r="I47" s="17">
        <v>0</v>
      </c>
      <c r="J47" s="17">
        <v>417.74</v>
      </c>
      <c r="K47" s="17">
        <v>37.5</v>
      </c>
      <c r="L47" s="27">
        <v>0</v>
      </c>
    </row>
    <row r="48" spans="1:12" ht="31.5">
      <c r="A48" s="4">
        <v>38</v>
      </c>
      <c r="B48" s="31" t="s">
        <v>76</v>
      </c>
      <c r="C48" s="26" t="s">
        <v>67</v>
      </c>
      <c r="D48" s="12" t="s">
        <v>62</v>
      </c>
      <c r="E48" s="12">
        <v>1</v>
      </c>
      <c r="F48" s="14" t="s">
        <v>68</v>
      </c>
      <c r="G48" s="14" t="s">
        <v>64</v>
      </c>
      <c r="H48" s="24">
        <f t="shared" si="2"/>
        <v>485.61</v>
      </c>
      <c r="I48" s="17">
        <v>0</v>
      </c>
      <c r="J48" s="17">
        <v>448.11</v>
      </c>
      <c r="K48" s="17">
        <v>37.5</v>
      </c>
      <c r="L48" s="27">
        <v>0</v>
      </c>
    </row>
    <row r="49" spans="1:12" ht="31.5">
      <c r="A49" s="4">
        <v>39</v>
      </c>
      <c r="B49" s="31" t="s">
        <v>76</v>
      </c>
      <c r="C49" s="26" t="s">
        <v>67</v>
      </c>
      <c r="D49" s="12" t="s">
        <v>62</v>
      </c>
      <c r="E49" s="12">
        <v>1</v>
      </c>
      <c r="F49" s="14" t="s">
        <v>69</v>
      </c>
      <c r="G49" s="14" t="s">
        <v>64</v>
      </c>
      <c r="H49" s="24">
        <f t="shared" si="2"/>
        <v>472.5</v>
      </c>
      <c r="I49" s="17">
        <v>0</v>
      </c>
      <c r="J49" s="17">
        <v>435</v>
      </c>
      <c r="K49" s="17">
        <v>37.5</v>
      </c>
      <c r="L49" s="27">
        <v>0</v>
      </c>
    </row>
    <row r="50" spans="1:12" ht="31.5">
      <c r="A50" s="4">
        <v>40</v>
      </c>
      <c r="B50" s="31" t="s">
        <v>76</v>
      </c>
      <c r="C50" s="26" t="s">
        <v>67</v>
      </c>
      <c r="D50" s="12" t="s">
        <v>62</v>
      </c>
      <c r="E50" s="12">
        <v>1</v>
      </c>
      <c r="F50" s="14" t="s">
        <v>69</v>
      </c>
      <c r="G50" s="14" t="s">
        <v>64</v>
      </c>
      <c r="H50" s="24">
        <f t="shared" si="2"/>
        <v>427.5</v>
      </c>
      <c r="I50" s="17">
        <v>0</v>
      </c>
      <c r="J50" s="17">
        <v>390</v>
      </c>
      <c r="K50" s="17">
        <v>37.5</v>
      </c>
      <c r="L50" s="27">
        <v>0</v>
      </c>
    </row>
    <row r="51" spans="1:12">
      <c r="A51" s="4">
        <v>41</v>
      </c>
      <c r="B51" s="4" t="s">
        <v>76</v>
      </c>
      <c r="C51" s="26" t="s">
        <v>65</v>
      </c>
      <c r="D51" s="12" t="s">
        <v>62</v>
      </c>
      <c r="E51" s="12">
        <v>1</v>
      </c>
      <c r="F51" s="14" t="s">
        <v>70</v>
      </c>
      <c r="G51" s="14" t="s">
        <v>64</v>
      </c>
      <c r="H51" s="24">
        <f t="shared" si="2"/>
        <v>1169.5</v>
      </c>
      <c r="I51" s="17">
        <v>0</v>
      </c>
      <c r="J51" s="17">
        <v>1132</v>
      </c>
      <c r="K51" s="17">
        <v>37.5</v>
      </c>
      <c r="L51" s="27">
        <v>0</v>
      </c>
    </row>
    <row r="52" spans="1:12">
      <c r="A52" s="4">
        <v>42</v>
      </c>
      <c r="B52" s="4" t="s">
        <v>76</v>
      </c>
      <c r="C52" s="26" t="s">
        <v>71</v>
      </c>
      <c r="D52" s="12" t="s">
        <v>62</v>
      </c>
      <c r="E52" s="12">
        <v>54</v>
      </c>
      <c r="F52" s="14" t="s">
        <v>72</v>
      </c>
      <c r="G52" s="14" t="s">
        <v>64</v>
      </c>
      <c r="H52" s="24">
        <f t="shared" si="2"/>
        <v>8000</v>
      </c>
      <c r="I52" s="17">
        <v>5540</v>
      </c>
      <c r="J52" s="17">
        <v>435</v>
      </c>
      <c r="K52" s="17">
        <v>2025</v>
      </c>
      <c r="L52" s="27">
        <v>0</v>
      </c>
    </row>
    <row r="53" spans="1:12">
      <c r="A53" s="4">
        <v>43</v>
      </c>
      <c r="B53" s="4" t="s">
        <v>76</v>
      </c>
      <c r="C53" s="26" t="s">
        <v>73</v>
      </c>
      <c r="D53" s="12" t="s">
        <v>62</v>
      </c>
      <c r="E53" s="12">
        <v>15</v>
      </c>
      <c r="F53" s="14" t="s">
        <v>74</v>
      </c>
      <c r="G53" s="14" t="s">
        <v>64</v>
      </c>
      <c r="H53" s="24">
        <f t="shared" si="2"/>
        <v>2330</v>
      </c>
      <c r="I53" s="17">
        <v>1125</v>
      </c>
      <c r="J53" s="17">
        <v>642.5</v>
      </c>
      <c r="K53" s="17">
        <v>562.5</v>
      </c>
      <c r="L53" s="27">
        <v>0</v>
      </c>
    </row>
    <row r="54" spans="1:12">
      <c r="A54" s="4">
        <v>44</v>
      </c>
      <c r="B54" s="4" t="s">
        <v>76</v>
      </c>
      <c r="C54" s="26" t="s">
        <v>73</v>
      </c>
      <c r="D54" s="12" t="s">
        <v>62</v>
      </c>
      <c r="E54" s="12">
        <v>15</v>
      </c>
      <c r="F54" s="14" t="s">
        <v>75</v>
      </c>
      <c r="G54" s="14" t="s">
        <v>64</v>
      </c>
      <c r="H54" s="24">
        <f t="shared" si="2"/>
        <v>1021.75</v>
      </c>
      <c r="I54" s="17">
        <v>0</v>
      </c>
      <c r="J54" s="17">
        <v>459.25</v>
      </c>
      <c r="K54" s="17">
        <v>562.5</v>
      </c>
      <c r="L54" s="27">
        <v>0</v>
      </c>
    </row>
    <row r="55" spans="1:12" ht="31.5">
      <c r="A55" s="4">
        <v>45</v>
      </c>
      <c r="B55" s="4" t="s">
        <v>86</v>
      </c>
      <c r="C55" s="26" t="s">
        <v>77</v>
      </c>
      <c r="D55" s="12" t="s">
        <v>40</v>
      </c>
      <c r="E55" s="12">
        <v>8</v>
      </c>
      <c r="F55" s="14" t="s">
        <v>78</v>
      </c>
      <c r="G55" s="14" t="s">
        <v>18</v>
      </c>
      <c r="H55" s="24">
        <f>SUM(I55:L55)</f>
        <v>4140</v>
      </c>
      <c r="I55" s="17">
        <v>3600</v>
      </c>
      <c r="J55" s="17">
        <v>240</v>
      </c>
      <c r="K55" s="17">
        <v>300</v>
      </c>
      <c r="L55" s="27">
        <v>0</v>
      </c>
    </row>
    <row r="56" spans="1:12" ht="31.5">
      <c r="A56" s="4">
        <v>46</v>
      </c>
      <c r="B56" s="4" t="s">
        <v>86</v>
      </c>
      <c r="C56" s="26" t="s">
        <v>79</v>
      </c>
      <c r="D56" s="12" t="s">
        <v>40</v>
      </c>
      <c r="E56" s="12">
        <v>1</v>
      </c>
      <c r="F56" s="14" t="s">
        <v>80</v>
      </c>
      <c r="G56" s="14" t="s">
        <v>18</v>
      </c>
      <c r="H56" s="24">
        <f t="shared" ref="H56:H119" si="3">SUM(I56:L56)</f>
        <v>277.5</v>
      </c>
      <c r="I56" s="17">
        <v>0</v>
      </c>
      <c r="J56" s="17">
        <v>240</v>
      </c>
      <c r="K56" s="17">
        <v>37.5</v>
      </c>
      <c r="L56" s="27">
        <v>0</v>
      </c>
    </row>
    <row r="57" spans="1:12" ht="31.5">
      <c r="A57" s="4">
        <v>47</v>
      </c>
      <c r="B57" s="4" t="s">
        <v>86</v>
      </c>
      <c r="C57" s="26" t="s">
        <v>79</v>
      </c>
      <c r="D57" s="12" t="s">
        <v>40</v>
      </c>
      <c r="E57" s="12">
        <v>1</v>
      </c>
      <c r="F57" s="14" t="s">
        <v>81</v>
      </c>
      <c r="G57" s="14"/>
      <c r="H57" s="24">
        <f t="shared" si="3"/>
        <v>277.5</v>
      </c>
      <c r="I57" s="17">
        <v>0</v>
      </c>
      <c r="J57" s="17">
        <v>240</v>
      </c>
      <c r="K57" s="17">
        <v>37.5</v>
      </c>
      <c r="L57" s="27">
        <v>0</v>
      </c>
    </row>
    <row r="58" spans="1:12" ht="31.5">
      <c r="A58" s="4">
        <v>48</v>
      </c>
      <c r="B58" s="4" t="s">
        <v>86</v>
      </c>
      <c r="C58" s="26" t="s">
        <v>79</v>
      </c>
      <c r="D58" s="12" t="s">
        <v>40</v>
      </c>
      <c r="E58" s="12">
        <v>7</v>
      </c>
      <c r="F58" s="14" t="s">
        <v>82</v>
      </c>
      <c r="G58" s="14"/>
      <c r="H58" s="24">
        <f t="shared" si="3"/>
        <v>502.5</v>
      </c>
      <c r="I58" s="17">
        <v>0</v>
      </c>
      <c r="J58" s="17">
        <v>240</v>
      </c>
      <c r="K58" s="17">
        <v>262.5</v>
      </c>
      <c r="L58" s="27">
        <v>0</v>
      </c>
    </row>
    <row r="59" spans="1:12" ht="31.5">
      <c r="A59" s="4">
        <v>49</v>
      </c>
      <c r="B59" s="4" t="s">
        <v>86</v>
      </c>
      <c r="C59" s="26" t="s">
        <v>79</v>
      </c>
      <c r="D59" s="12" t="s">
        <v>40</v>
      </c>
      <c r="E59" s="12">
        <v>52</v>
      </c>
      <c r="F59" s="14" t="s">
        <v>83</v>
      </c>
      <c r="G59" s="14"/>
      <c r="H59" s="24">
        <f t="shared" si="3"/>
        <v>14770</v>
      </c>
      <c r="I59" s="17">
        <v>12580</v>
      </c>
      <c r="J59" s="17">
        <v>240</v>
      </c>
      <c r="K59" s="17">
        <v>1950</v>
      </c>
      <c r="L59" s="27">
        <v>0</v>
      </c>
    </row>
    <row r="60" spans="1:12" ht="31.5">
      <c r="A60" s="4">
        <v>50</v>
      </c>
      <c r="B60" s="4" t="s">
        <v>86</v>
      </c>
      <c r="C60" s="26" t="s">
        <v>79</v>
      </c>
      <c r="D60" s="12" t="s">
        <v>40</v>
      </c>
      <c r="E60" s="12">
        <v>11</v>
      </c>
      <c r="F60" s="14" t="s">
        <v>84</v>
      </c>
      <c r="G60" s="14"/>
      <c r="H60" s="24">
        <f t="shared" si="3"/>
        <v>4608.75</v>
      </c>
      <c r="I60" s="17">
        <v>3600</v>
      </c>
      <c r="J60" s="17">
        <v>240</v>
      </c>
      <c r="K60" s="17">
        <v>412.5</v>
      </c>
      <c r="L60" s="27">
        <v>356.25</v>
      </c>
    </row>
    <row r="61" spans="1:12" ht="31.5">
      <c r="A61" s="4">
        <v>51</v>
      </c>
      <c r="B61" s="4" t="s">
        <v>86</v>
      </c>
      <c r="C61" s="26" t="s">
        <v>79</v>
      </c>
      <c r="D61" s="12" t="s">
        <v>40</v>
      </c>
      <c r="E61" s="12">
        <v>1</v>
      </c>
      <c r="F61" s="14" t="s">
        <v>85</v>
      </c>
      <c r="G61" s="14"/>
      <c r="H61" s="24">
        <f t="shared" si="3"/>
        <v>627.5</v>
      </c>
      <c r="I61" s="17">
        <v>350</v>
      </c>
      <c r="J61" s="17">
        <v>240</v>
      </c>
      <c r="K61" s="17">
        <v>37.5</v>
      </c>
      <c r="L61" s="27">
        <v>0</v>
      </c>
    </row>
    <row r="62" spans="1:12">
      <c r="A62" s="4">
        <v>52</v>
      </c>
      <c r="B62" s="4" t="s">
        <v>34</v>
      </c>
      <c r="C62" s="21" t="s">
        <v>87</v>
      </c>
      <c r="D62" s="12" t="s">
        <v>88</v>
      </c>
      <c r="E62" s="12">
        <v>1</v>
      </c>
      <c r="F62" s="14" t="s">
        <v>89</v>
      </c>
      <c r="G62" s="12" t="s">
        <v>18</v>
      </c>
      <c r="H62" s="24">
        <f t="shared" si="3"/>
        <v>438.9</v>
      </c>
      <c r="I62" s="17"/>
      <c r="J62" s="17">
        <v>438.9</v>
      </c>
      <c r="K62" s="17"/>
      <c r="L62" s="18"/>
    </row>
    <row r="63" spans="1:12">
      <c r="A63" s="4">
        <v>53</v>
      </c>
      <c r="B63" s="4" t="s">
        <v>34</v>
      </c>
      <c r="C63" s="21" t="s">
        <v>87</v>
      </c>
      <c r="D63" s="12" t="s">
        <v>88</v>
      </c>
      <c r="E63" s="12">
        <v>1</v>
      </c>
      <c r="F63" s="14" t="s">
        <v>90</v>
      </c>
      <c r="G63" s="12" t="s">
        <v>18</v>
      </c>
      <c r="H63" s="24">
        <f t="shared" si="3"/>
        <v>150</v>
      </c>
      <c r="I63" s="17"/>
      <c r="J63" s="17">
        <v>150</v>
      </c>
      <c r="K63" s="17"/>
      <c r="L63" s="18"/>
    </row>
    <row r="64" spans="1:12">
      <c r="A64" s="4">
        <v>54</v>
      </c>
      <c r="B64" s="4" t="s">
        <v>34</v>
      </c>
      <c r="C64" s="21" t="s">
        <v>87</v>
      </c>
      <c r="D64" s="12" t="s">
        <v>88</v>
      </c>
      <c r="E64" s="12">
        <v>1</v>
      </c>
      <c r="F64" s="14" t="s">
        <v>91</v>
      </c>
      <c r="G64" s="12" t="s">
        <v>18</v>
      </c>
      <c r="H64" s="24">
        <f t="shared" si="3"/>
        <v>150</v>
      </c>
      <c r="I64" s="17"/>
      <c r="J64" s="17">
        <v>150</v>
      </c>
      <c r="K64" s="17"/>
      <c r="L64" s="18"/>
    </row>
    <row r="65" spans="1:12" ht="31.5">
      <c r="A65" s="4">
        <v>55</v>
      </c>
      <c r="B65" s="4" t="s">
        <v>34</v>
      </c>
      <c r="C65" s="21" t="s">
        <v>43</v>
      </c>
      <c r="D65" s="12" t="s">
        <v>88</v>
      </c>
      <c r="E65" s="12">
        <v>53</v>
      </c>
      <c r="F65" s="14" t="s">
        <v>92</v>
      </c>
      <c r="G65" s="12" t="s">
        <v>18</v>
      </c>
      <c r="H65" s="24">
        <f t="shared" si="3"/>
        <v>12287.5</v>
      </c>
      <c r="I65" s="17">
        <v>10150</v>
      </c>
      <c r="J65" s="17">
        <v>150</v>
      </c>
      <c r="K65" s="17">
        <v>1987.5</v>
      </c>
      <c r="L65" s="18"/>
    </row>
    <row r="66" spans="1:12" ht="31.5">
      <c r="A66" s="4">
        <v>56</v>
      </c>
      <c r="B66" s="4" t="s">
        <v>93</v>
      </c>
      <c r="C66" s="21" t="s">
        <v>39</v>
      </c>
      <c r="D66" s="12" t="s">
        <v>40</v>
      </c>
      <c r="E66" s="12">
        <v>1</v>
      </c>
      <c r="F66" s="14" t="s">
        <v>41</v>
      </c>
      <c r="G66" s="12" t="s">
        <v>18</v>
      </c>
      <c r="H66" s="24">
        <f t="shared" si="3"/>
        <v>255</v>
      </c>
      <c r="I66" s="17">
        <v>0</v>
      </c>
      <c r="J66" s="17">
        <v>217.5</v>
      </c>
      <c r="K66" s="17">
        <v>37.5</v>
      </c>
      <c r="L66" s="18">
        <v>0</v>
      </c>
    </row>
    <row r="67" spans="1:12" ht="31.5">
      <c r="A67" s="4">
        <v>57</v>
      </c>
      <c r="B67" s="4" t="s">
        <v>93</v>
      </c>
      <c r="C67" s="21" t="s">
        <v>39</v>
      </c>
      <c r="D67" s="12" t="s">
        <v>40</v>
      </c>
      <c r="E67" s="12">
        <v>1</v>
      </c>
      <c r="F67" s="14" t="s">
        <v>42</v>
      </c>
      <c r="G67" s="12" t="s">
        <v>18</v>
      </c>
      <c r="H67" s="24">
        <f t="shared" si="3"/>
        <v>255</v>
      </c>
      <c r="I67" s="17">
        <v>0</v>
      </c>
      <c r="J67" s="17">
        <v>217.5</v>
      </c>
      <c r="K67" s="17">
        <v>37.5</v>
      </c>
      <c r="L67" s="18">
        <v>0</v>
      </c>
    </row>
    <row r="68" spans="1:12" ht="31.5">
      <c r="A68" s="4">
        <v>58</v>
      </c>
      <c r="B68" s="4" t="s">
        <v>93</v>
      </c>
      <c r="C68" s="21" t="s">
        <v>39</v>
      </c>
      <c r="D68" s="12" t="s">
        <v>40</v>
      </c>
      <c r="E68" s="12">
        <v>1</v>
      </c>
      <c r="F68" s="14" t="s">
        <v>42</v>
      </c>
      <c r="G68" s="12" t="s">
        <v>18</v>
      </c>
      <c r="H68" s="24">
        <f t="shared" si="3"/>
        <v>255</v>
      </c>
      <c r="I68" s="17">
        <v>0</v>
      </c>
      <c r="J68" s="17">
        <v>217.5</v>
      </c>
      <c r="K68" s="17">
        <v>37.5</v>
      </c>
      <c r="L68" s="18">
        <v>0</v>
      </c>
    </row>
    <row r="69" spans="1:12" ht="31.5">
      <c r="A69" s="4">
        <v>59</v>
      </c>
      <c r="B69" s="4" t="s">
        <v>93</v>
      </c>
      <c r="C69" s="21" t="s">
        <v>43</v>
      </c>
      <c r="D69" s="12" t="s">
        <v>40</v>
      </c>
      <c r="E69" s="12">
        <v>53</v>
      </c>
      <c r="F69" s="14" t="s">
        <v>44</v>
      </c>
      <c r="G69" s="12" t="s">
        <v>18</v>
      </c>
      <c r="H69" s="24">
        <f t="shared" si="3"/>
        <v>15524.5</v>
      </c>
      <c r="I69" s="17">
        <v>13320</v>
      </c>
      <c r="J69" s="17">
        <v>217.5</v>
      </c>
      <c r="K69" s="17">
        <v>1987</v>
      </c>
      <c r="L69" s="18">
        <v>0</v>
      </c>
    </row>
    <row r="70" spans="1:12" ht="31.5">
      <c r="A70" s="4">
        <v>60</v>
      </c>
      <c r="B70" s="4" t="s">
        <v>93</v>
      </c>
      <c r="C70" s="21" t="s">
        <v>45</v>
      </c>
      <c r="D70" s="12" t="s">
        <v>40</v>
      </c>
      <c r="E70" s="12">
        <v>1</v>
      </c>
      <c r="F70" s="14" t="s">
        <v>46</v>
      </c>
      <c r="G70" s="12" t="s">
        <v>18</v>
      </c>
      <c r="H70" s="24">
        <f t="shared" si="3"/>
        <v>255</v>
      </c>
      <c r="I70" s="17">
        <v>0</v>
      </c>
      <c r="J70" s="17">
        <v>217.5</v>
      </c>
      <c r="K70" s="17">
        <v>37.5</v>
      </c>
      <c r="L70" s="18">
        <v>0</v>
      </c>
    </row>
    <row r="71" spans="1:12" ht="31.5">
      <c r="A71" s="4">
        <v>61</v>
      </c>
      <c r="B71" s="4" t="s">
        <v>93</v>
      </c>
      <c r="C71" s="21" t="s">
        <v>39</v>
      </c>
      <c r="D71" s="12" t="s">
        <v>38</v>
      </c>
      <c r="E71" s="12">
        <v>1</v>
      </c>
      <c r="F71" s="14" t="s">
        <v>42</v>
      </c>
      <c r="G71" s="12" t="s">
        <v>18</v>
      </c>
      <c r="H71" s="24">
        <f t="shared" si="3"/>
        <v>97.5</v>
      </c>
      <c r="I71" s="17">
        <v>0</v>
      </c>
      <c r="J71" s="17">
        <v>60</v>
      </c>
      <c r="K71" s="17">
        <v>37.5</v>
      </c>
      <c r="L71" s="18">
        <v>0</v>
      </c>
    </row>
    <row r="72" spans="1:12">
      <c r="A72" s="4">
        <v>62</v>
      </c>
      <c r="B72" s="4" t="s">
        <v>93</v>
      </c>
      <c r="C72" s="21" t="s">
        <v>47</v>
      </c>
      <c r="D72" s="12" t="s">
        <v>40</v>
      </c>
      <c r="E72" s="12">
        <v>1</v>
      </c>
      <c r="F72" s="14" t="s">
        <v>48</v>
      </c>
      <c r="G72" s="12" t="s">
        <v>18</v>
      </c>
      <c r="H72" s="24">
        <f t="shared" si="3"/>
        <v>255</v>
      </c>
      <c r="I72" s="17">
        <v>0</v>
      </c>
      <c r="J72" s="17">
        <v>217.5</v>
      </c>
      <c r="K72" s="17">
        <v>37.5</v>
      </c>
      <c r="L72" s="18">
        <v>0</v>
      </c>
    </row>
    <row r="73" spans="1:12">
      <c r="A73" s="4">
        <v>63</v>
      </c>
      <c r="B73" s="4" t="s">
        <v>97</v>
      </c>
      <c r="C73" s="21" t="s">
        <v>94</v>
      </c>
      <c r="D73" s="13" t="s">
        <v>52</v>
      </c>
      <c r="E73" s="13">
        <v>15</v>
      </c>
      <c r="F73" s="15" t="s">
        <v>95</v>
      </c>
      <c r="G73" s="15" t="s">
        <v>96</v>
      </c>
      <c r="H73" s="24">
        <f t="shared" si="3"/>
        <v>6382.5</v>
      </c>
      <c r="I73" s="30">
        <v>5550</v>
      </c>
      <c r="J73" s="30">
        <v>270</v>
      </c>
      <c r="K73" s="30">
        <v>562.5</v>
      </c>
      <c r="L73" s="29"/>
    </row>
    <row r="74" spans="1:12">
      <c r="A74" s="4">
        <v>64</v>
      </c>
      <c r="B74" s="4" t="s">
        <v>119</v>
      </c>
      <c r="C74" s="21" t="s">
        <v>98</v>
      </c>
      <c r="D74" s="12" t="s">
        <v>99</v>
      </c>
      <c r="E74" s="12">
        <v>3</v>
      </c>
      <c r="F74" s="14" t="s">
        <v>100</v>
      </c>
      <c r="G74" s="12" t="s">
        <v>18</v>
      </c>
      <c r="H74" s="24">
        <f t="shared" si="3"/>
        <v>339.95</v>
      </c>
      <c r="I74" s="17">
        <v>150</v>
      </c>
      <c r="J74" s="17">
        <v>0</v>
      </c>
      <c r="K74" s="17">
        <v>75</v>
      </c>
      <c r="L74" s="18">
        <v>114.95</v>
      </c>
    </row>
    <row r="75" spans="1:12">
      <c r="A75" s="4">
        <v>65</v>
      </c>
      <c r="B75" s="4" t="s">
        <v>119</v>
      </c>
      <c r="C75" s="21" t="s">
        <v>98</v>
      </c>
      <c r="D75" s="12" t="s">
        <v>99</v>
      </c>
      <c r="E75" s="12">
        <v>3</v>
      </c>
      <c r="F75" s="14" t="s">
        <v>101</v>
      </c>
      <c r="G75" s="12" t="s">
        <v>18</v>
      </c>
      <c r="H75" s="24">
        <f t="shared" si="3"/>
        <v>262.5</v>
      </c>
      <c r="I75" s="17">
        <v>150</v>
      </c>
      <c r="J75" s="17">
        <v>0</v>
      </c>
      <c r="K75" s="17">
        <v>112.5</v>
      </c>
      <c r="L75" s="18">
        <v>0</v>
      </c>
    </row>
    <row r="76" spans="1:12" ht="31.5">
      <c r="A76" s="4">
        <v>66</v>
      </c>
      <c r="B76" s="4" t="s">
        <v>119</v>
      </c>
      <c r="C76" s="21" t="s">
        <v>102</v>
      </c>
      <c r="D76" s="12" t="s">
        <v>99</v>
      </c>
      <c r="E76" s="12">
        <v>2</v>
      </c>
      <c r="F76" s="14" t="s">
        <v>103</v>
      </c>
      <c r="G76" s="12" t="s">
        <v>18</v>
      </c>
      <c r="H76" s="24">
        <f t="shared" si="3"/>
        <v>857.16399999999999</v>
      </c>
      <c r="I76" s="17">
        <v>0</v>
      </c>
      <c r="J76" s="17">
        <f>391.94+390.224</f>
        <v>782.16399999999999</v>
      </c>
      <c r="K76" s="17">
        <v>75</v>
      </c>
      <c r="L76" s="18">
        <v>0</v>
      </c>
    </row>
    <row r="77" spans="1:12" ht="31.5">
      <c r="A77" s="4">
        <v>67</v>
      </c>
      <c r="B77" s="4" t="s">
        <v>119</v>
      </c>
      <c r="C77" s="21" t="s">
        <v>104</v>
      </c>
      <c r="D77" s="12" t="s">
        <v>22</v>
      </c>
      <c r="E77" s="12">
        <v>1</v>
      </c>
      <c r="F77" s="14" t="s">
        <v>105</v>
      </c>
      <c r="G77" s="12" t="s">
        <v>18</v>
      </c>
      <c r="H77" s="24">
        <f t="shared" si="3"/>
        <v>146.25</v>
      </c>
      <c r="I77" s="17">
        <v>0</v>
      </c>
      <c r="J77" s="17">
        <f>54.375*2</f>
        <v>108.75</v>
      </c>
      <c r="K77" s="17">
        <v>37.5</v>
      </c>
      <c r="L77" s="18">
        <v>0</v>
      </c>
    </row>
    <row r="78" spans="1:12">
      <c r="A78" s="4">
        <v>68</v>
      </c>
      <c r="B78" s="4" t="s">
        <v>119</v>
      </c>
      <c r="C78" s="21" t="s">
        <v>104</v>
      </c>
      <c r="D78" s="12" t="s">
        <v>99</v>
      </c>
      <c r="E78" s="12">
        <v>4</v>
      </c>
      <c r="F78" s="14" t="s">
        <v>106</v>
      </c>
      <c r="G78" s="12" t="s">
        <v>18</v>
      </c>
      <c r="H78" s="24">
        <f t="shared" si="3"/>
        <v>720</v>
      </c>
      <c r="I78" s="17">
        <v>0</v>
      </c>
      <c r="J78" s="17">
        <f>142.5*4</f>
        <v>570</v>
      </c>
      <c r="K78" s="17">
        <f>75*2</f>
        <v>150</v>
      </c>
      <c r="L78" s="18">
        <v>0</v>
      </c>
    </row>
    <row r="79" spans="1:12">
      <c r="A79" s="4">
        <v>69</v>
      </c>
      <c r="B79" s="4" t="s">
        <v>119</v>
      </c>
      <c r="C79" s="21" t="s">
        <v>98</v>
      </c>
      <c r="D79" s="12" t="s">
        <v>99</v>
      </c>
      <c r="E79" s="12">
        <v>3</v>
      </c>
      <c r="F79" s="14" t="s">
        <v>100</v>
      </c>
      <c r="G79" s="12" t="s">
        <v>18</v>
      </c>
      <c r="H79" s="24">
        <f t="shared" si="3"/>
        <v>434.9</v>
      </c>
      <c r="I79" s="17">
        <v>0</v>
      </c>
      <c r="J79" s="17">
        <f>161.2*2</f>
        <v>322.39999999999998</v>
      </c>
      <c r="K79" s="17">
        <v>112.5</v>
      </c>
      <c r="L79" s="18">
        <v>0</v>
      </c>
    </row>
    <row r="80" spans="1:12">
      <c r="A80" s="4">
        <v>70</v>
      </c>
      <c r="B80" s="4" t="s">
        <v>119</v>
      </c>
      <c r="C80" s="21" t="s">
        <v>107</v>
      </c>
      <c r="D80" s="12" t="s">
        <v>99</v>
      </c>
      <c r="E80" s="12">
        <v>2</v>
      </c>
      <c r="F80" s="14" t="s">
        <v>105</v>
      </c>
      <c r="G80" s="12" t="s">
        <v>18</v>
      </c>
      <c r="H80" s="24">
        <f t="shared" si="3"/>
        <v>158.25</v>
      </c>
      <c r="I80" s="17">
        <v>0</v>
      </c>
      <c r="J80" s="17">
        <v>0</v>
      </c>
      <c r="K80" s="17">
        <v>37.5</v>
      </c>
      <c r="L80" s="18">
        <v>120.75</v>
      </c>
    </row>
    <row r="81" spans="1:12" ht="31.5">
      <c r="A81" s="4">
        <v>71</v>
      </c>
      <c r="B81" s="4" t="s">
        <v>119</v>
      </c>
      <c r="C81" s="21" t="s">
        <v>98</v>
      </c>
      <c r="D81" s="12" t="s">
        <v>99</v>
      </c>
      <c r="E81" s="12">
        <v>3</v>
      </c>
      <c r="F81" s="14" t="s">
        <v>108</v>
      </c>
      <c r="G81" s="12" t="s">
        <v>18</v>
      </c>
      <c r="H81" s="24">
        <f t="shared" si="3"/>
        <v>551.92000000000007</v>
      </c>
      <c r="I81" s="17">
        <v>0</v>
      </c>
      <c r="J81" s="17">
        <f>219.71*2</f>
        <v>439.42</v>
      </c>
      <c r="K81" s="17">
        <v>112.5</v>
      </c>
      <c r="L81" s="18">
        <v>0</v>
      </c>
    </row>
    <row r="82" spans="1:12" ht="31.5">
      <c r="A82" s="4">
        <v>72</v>
      </c>
      <c r="B82" s="4" t="s">
        <v>119</v>
      </c>
      <c r="C82" s="21" t="s">
        <v>98</v>
      </c>
      <c r="D82" s="12" t="s">
        <v>99</v>
      </c>
      <c r="E82" s="12">
        <v>3</v>
      </c>
      <c r="F82" s="14" t="s">
        <v>108</v>
      </c>
      <c r="G82" s="12" t="s">
        <v>18</v>
      </c>
      <c r="H82" s="24">
        <f t="shared" si="3"/>
        <v>814.42000000000007</v>
      </c>
      <c r="I82" s="17">
        <v>0</v>
      </c>
      <c r="J82" s="17">
        <f>219.71*2</f>
        <v>439.42</v>
      </c>
      <c r="K82" s="17">
        <v>375</v>
      </c>
      <c r="L82" s="18">
        <v>0</v>
      </c>
    </row>
    <row r="83" spans="1:12" ht="31.5">
      <c r="A83" s="4">
        <v>73</v>
      </c>
      <c r="B83" s="4" t="s">
        <v>119</v>
      </c>
      <c r="C83" s="21" t="s">
        <v>104</v>
      </c>
      <c r="D83" s="12" t="s">
        <v>99</v>
      </c>
      <c r="E83" s="12">
        <v>2</v>
      </c>
      <c r="F83" s="14" t="s">
        <v>109</v>
      </c>
      <c r="G83" s="12" t="s">
        <v>18</v>
      </c>
      <c r="H83" s="24">
        <f t="shared" si="3"/>
        <v>796.5</v>
      </c>
      <c r="I83" s="17">
        <v>450</v>
      </c>
      <c r="J83" s="17">
        <f>135.75*2</f>
        <v>271.5</v>
      </c>
      <c r="K83" s="17">
        <v>75</v>
      </c>
      <c r="L83" s="18">
        <v>0</v>
      </c>
    </row>
    <row r="84" spans="1:12">
      <c r="A84" s="4">
        <v>74</v>
      </c>
      <c r="B84" s="4" t="s">
        <v>119</v>
      </c>
      <c r="C84" s="21" t="s">
        <v>104</v>
      </c>
      <c r="D84" s="12" t="s">
        <v>99</v>
      </c>
      <c r="E84" s="12">
        <v>2</v>
      </c>
      <c r="F84" s="14" t="s">
        <v>110</v>
      </c>
      <c r="G84" s="12" t="s">
        <v>18</v>
      </c>
      <c r="H84" s="24">
        <f t="shared" si="3"/>
        <v>377.25</v>
      </c>
      <c r="I84" s="17">
        <v>0</v>
      </c>
      <c r="J84" s="17">
        <f>151.125*2</f>
        <v>302.25</v>
      </c>
      <c r="K84" s="17">
        <v>75</v>
      </c>
      <c r="L84" s="18">
        <v>0</v>
      </c>
    </row>
    <row r="85" spans="1:12" ht="31.5">
      <c r="A85" s="4">
        <v>75</v>
      </c>
      <c r="B85" s="4" t="s">
        <v>119</v>
      </c>
      <c r="C85" s="21" t="s">
        <v>102</v>
      </c>
      <c r="D85" s="12" t="s">
        <v>99</v>
      </c>
      <c r="E85" s="12">
        <v>1</v>
      </c>
      <c r="F85" s="14" t="s">
        <v>111</v>
      </c>
      <c r="G85" s="12" t="s">
        <v>18</v>
      </c>
      <c r="H85" s="24">
        <f t="shared" si="3"/>
        <v>660</v>
      </c>
      <c r="I85" s="17">
        <v>300</v>
      </c>
      <c r="J85" s="17">
        <f>161.25*2</f>
        <v>322.5</v>
      </c>
      <c r="K85" s="17">
        <v>37.5</v>
      </c>
      <c r="L85" s="18">
        <v>0</v>
      </c>
    </row>
    <row r="86" spans="1:12" ht="31.5">
      <c r="A86" s="4">
        <v>76</v>
      </c>
      <c r="B86" s="4" t="s">
        <v>119</v>
      </c>
      <c r="C86" s="21" t="s">
        <v>112</v>
      </c>
      <c r="D86" s="12" t="s">
        <v>99</v>
      </c>
      <c r="E86" s="12">
        <v>1</v>
      </c>
      <c r="F86" s="14" t="s">
        <v>108</v>
      </c>
      <c r="G86" s="12" t="s">
        <v>18</v>
      </c>
      <c r="H86" s="24">
        <f t="shared" si="3"/>
        <v>418.40999999999997</v>
      </c>
      <c r="I86" s="17">
        <v>0</v>
      </c>
      <c r="J86" s="17">
        <f>161.2+219.71</f>
        <v>380.90999999999997</v>
      </c>
      <c r="K86" s="17">
        <v>37.5</v>
      </c>
      <c r="L86" s="18">
        <v>0</v>
      </c>
    </row>
    <row r="87" spans="1:12">
      <c r="A87" s="4">
        <v>77</v>
      </c>
      <c r="B87" s="4" t="s">
        <v>119</v>
      </c>
      <c r="C87" s="21" t="s">
        <v>113</v>
      </c>
      <c r="D87" s="12" t="s">
        <v>76</v>
      </c>
      <c r="E87" s="12">
        <v>1</v>
      </c>
      <c r="F87" s="14" t="s">
        <v>100</v>
      </c>
      <c r="G87" s="12" t="s">
        <v>18</v>
      </c>
      <c r="H87" s="24">
        <f t="shared" si="3"/>
        <v>37.5</v>
      </c>
      <c r="I87" s="17">
        <v>0</v>
      </c>
      <c r="J87" s="17">
        <v>0</v>
      </c>
      <c r="K87" s="17">
        <v>37.5</v>
      </c>
      <c r="L87" s="18">
        <v>0</v>
      </c>
    </row>
    <row r="88" spans="1:12">
      <c r="A88" s="4">
        <v>78</v>
      </c>
      <c r="B88" s="4" t="s">
        <v>119</v>
      </c>
      <c r="C88" s="21" t="s">
        <v>113</v>
      </c>
      <c r="D88" s="12" t="s">
        <v>76</v>
      </c>
      <c r="E88" s="12">
        <v>1</v>
      </c>
      <c r="F88" s="14" t="s">
        <v>101</v>
      </c>
      <c r="G88" s="12" t="s">
        <v>18</v>
      </c>
      <c r="H88" s="24">
        <f t="shared" si="3"/>
        <v>37.5</v>
      </c>
      <c r="I88" s="17">
        <v>0</v>
      </c>
      <c r="J88" s="17">
        <v>0</v>
      </c>
      <c r="K88" s="17">
        <v>37.5</v>
      </c>
      <c r="L88" s="18">
        <v>0</v>
      </c>
    </row>
    <row r="89" spans="1:12" ht="31.5">
      <c r="A89" s="4">
        <v>79</v>
      </c>
      <c r="B89" s="4" t="s">
        <v>119</v>
      </c>
      <c r="C89" s="21" t="s">
        <v>114</v>
      </c>
      <c r="D89" s="12" t="s">
        <v>99</v>
      </c>
      <c r="E89" s="12">
        <v>2</v>
      </c>
      <c r="F89" s="14" t="s">
        <v>115</v>
      </c>
      <c r="G89" s="12" t="s">
        <v>18</v>
      </c>
      <c r="H89" s="24">
        <f t="shared" si="3"/>
        <v>397.4</v>
      </c>
      <c r="I89" s="17">
        <v>0</v>
      </c>
      <c r="J89" s="17">
        <f>161.2*2</f>
        <v>322.39999999999998</v>
      </c>
      <c r="K89" s="17">
        <v>75</v>
      </c>
      <c r="L89" s="18">
        <v>0</v>
      </c>
    </row>
    <row r="90" spans="1:12" ht="31.5">
      <c r="A90" s="4">
        <v>80</v>
      </c>
      <c r="B90" s="4" t="s">
        <v>119</v>
      </c>
      <c r="C90" s="21" t="s">
        <v>114</v>
      </c>
      <c r="D90" s="12" t="s">
        <v>99</v>
      </c>
      <c r="E90" s="12">
        <v>2</v>
      </c>
      <c r="F90" s="14" t="s">
        <v>108</v>
      </c>
      <c r="G90" s="12" t="s">
        <v>18</v>
      </c>
      <c r="H90" s="24">
        <f t="shared" si="3"/>
        <v>514.42000000000007</v>
      </c>
      <c r="I90" s="17">
        <v>0</v>
      </c>
      <c r="J90" s="17">
        <f>219.71*2</f>
        <v>439.42</v>
      </c>
      <c r="K90" s="17">
        <v>75</v>
      </c>
      <c r="L90" s="18">
        <v>0</v>
      </c>
    </row>
    <row r="91" spans="1:12" ht="31.5">
      <c r="A91" s="4">
        <v>81</v>
      </c>
      <c r="B91" s="4" t="s">
        <v>119</v>
      </c>
      <c r="C91" s="21" t="s">
        <v>113</v>
      </c>
      <c r="D91" s="12" t="s">
        <v>76</v>
      </c>
      <c r="E91" s="12">
        <v>1</v>
      </c>
      <c r="F91" s="14" t="s">
        <v>108</v>
      </c>
      <c r="G91" s="12" t="s">
        <v>18</v>
      </c>
      <c r="H91" s="24">
        <f t="shared" si="3"/>
        <v>37.5</v>
      </c>
      <c r="I91" s="17">
        <v>0</v>
      </c>
      <c r="J91" s="17">
        <v>0</v>
      </c>
      <c r="K91" s="17">
        <v>37.5</v>
      </c>
      <c r="L91" s="18">
        <v>0</v>
      </c>
    </row>
    <row r="92" spans="1:12">
      <c r="A92" s="4">
        <v>82</v>
      </c>
      <c r="B92" s="4" t="s">
        <v>119</v>
      </c>
      <c r="C92" s="21" t="s">
        <v>116</v>
      </c>
      <c r="D92" s="12" t="s">
        <v>99</v>
      </c>
      <c r="E92" s="12">
        <v>1</v>
      </c>
      <c r="F92" s="14" t="s">
        <v>117</v>
      </c>
      <c r="G92" s="12" t="s">
        <v>18</v>
      </c>
      <c r="H92" s="24">
        <f t="shared" si="3"/>
        <v>859.23599999999988</v>
      </c>
      <c r="I92" s="17">
        <v>0</v>
      </c>
      <c r="J92" s="17">
        <f>547.824+273.912</f>
        <v>821.73599999999988</v>
      </c>
      <c r="K92" s="17">
        <v>37.5</v>
      </c>
      <c r="L92" s="18">
        <v>0</v>
      </c>
    </row>
    <row r="93" spans="1:12">
      <c r="A93" s="4">
        <v>83</v>
      </c>
      <c r="B93" s="4" t="s">
        <v>119</v>
      </c>
      <c r="C93" s="21" t="s">
        <v>116</v>
      </c>
      <c r="D93" s="12" t="s">
        <v>99</v>
      </c>
      <c r="E93" s="12">
        <v>1</v>
      </c>
      <c r="F93" s="14" t="s">
        <v>118</v>
      </c>
      <c r="G93" s="12" t="s">
        <v>18</v>
      </c>
      <c r="H93" s="24">
        <f t="shared" si="3"/>
        <v>429.36</v>
      </c>
      <c r="I93" s="17">
        <v>0</v>
      </c>
      <c r="J93" s="17">
        <f>161.25+230.61</f>
        <v>391.86</v>
      </c>
      <c r="K93" s="17">
        <v>37.5</v>
      </c>
      <c r="L93" s="18">
        <v>0</v>
      </c>
    </row>
    <row r="94" spans="1:12">
      <c r="A94" s="4">
        <v>84</v>
      </c>
      <c r="B94" s="4" t="s">
        <v>119</v>
      </c>
      <c r="C94" s="21" t="s">
        <v>98</v>
      </c>
      <c r="D94" s="12" t="s">
        <v>99</v>
      </c>
      <c r="E94" s="12">
        <v>3</v>
      </c>
      <c r="F94" s="14" t="s">
        <v>100</v>
      </c>
      <c r="G94" s="12" t="s">
        <v>18</v>
      </c>
      <c r="H94" s="24">
        <f t="shared" si="3"/>
        <v>369.63</v>
      </c>
      <c r="I94" s="17">
        <v>0</v>
      </c>
      <c r="J94" s="17">
        <v>257.13</v>
      </c>
      <c r="K94" s="17">
        <v>112.5</v>
      </c>
      <c r="L94" s="18">
        <v>0</v>
      </c>
    </row>
    <row r="95" spans="1:12">
      <c r="A95" s="4">
        <v>85</v>
      </c>
      <c r="B95" s="4" t="s">
        <v>119</v>
      </c>
      <c r="C95" s="21" t="s">
        <v>98</v>
      </c>
      <c r="D95" s="12" t="s">
        <v>76</v>
      </c>
      <c r="E95" s="12">
        <v>1</v>
      </c>
      <c r="F95" s="14" t="s">
        <v>101</v>
      </c>
      <c r="G95" s="12" t="s">
        <v>18</v>
      </c>
      <c r="H95" s="24">
        <f t="shared" si="3"/>
        <v>37.5</v>
      </c>
      <c r="I95" s="17">
        <v>0</v>
      </c>
      <c r="J95" s="17">
        <v>0</v>
      </c>
      <c r="K95" s="17">
        <v>37.5</v>
      </c>
      <c r="L95" s="18">
        <v>0</v>
      </c>
    </row>
    <row r="96" spans="1:12" ht="47.25">
      <c r="A96" s="4">
        <v>86</v>
      </c>
      <c r="B96" s="4" t="s">
        <v>22</v>
      </c>
      <c r="C96" s="21" t="s">
        <v>141</v>
      </c>
      <c r="D96" s="12" t="s">
        <v>88</v>
      </c>
      <c r="E96" s="12">
        <v>14</v>
      </c>
      <c r="F96" s="14" t="s">
        <v>142</v>
      </c>
      <c r="G96" s="12" t="s">
        <v>18</v>
      </c>
      <c r="H96" s="24">
        <f t="shared" si="3"/>
        <v>1800</v>
      </c>
      <c r="I96" s="17">
        <v>1050</v>
      </c>
      <c r="J96" s="17">
        <v>225</v>
      </c>
      <c r="K96" s="17">
        <v>525</v>
      </c>
      <c r="L96" s="18"/>
    </row>
    <row r="97" spans="1:12" ht="94.5">
      <c r="A97" s="4">
        <v>87</v>
      </c>
      <c r="B97" s="4" t="s">
        <v>22</v>
      </c>
      <c r="C97" s="21" t="s">
        <v>143</v>
      </c>
      <c r="D97" s="12" t="s">
        <v>144</v>
      </c>
      <c r="E97" s="12">
        <v>2</v>
      </c>
      <c r="F97" s="14" t="s">
        <v>145</v>
      </c>
      <c r="G97" s="12" t="s">
        <v>18</v>
      </c>
      <c r="H97" s="24">
        <f t="shared" si="3"/>
        <v>1000</v>
      </c>
      <c r="I97" s="17">
        <v>850</v>
      </c>
      <c r="J97" s="17">
        <v>75</v>
      </c>
      <c r="K97" s="17">
        <v>75</v>
      </c>
      <c r="L97" s="18"/>
    </row>
    <row r="98" spans="1:12" ht="31.5">
      <c r="A98" s="4">
        <v>88</v>
      </c>
      <c r="B98" s="4" t="s">
        <v>22</v>
      </c>
      <c r="C98" s="21" t="s">
        <v>146</v>
      </c>
      <c r="D98" s="12" t="s">
        <v>88</v>
      </c>
      <c r="E98" s="12">
        <v>10</v>
      </c>
      <c r="F98" s="14" t="s">
        <v>147</v>
      </c>
      <c r="G98" s="12" t="s">
        <v>18</v>
      </c>
      <c r="H98" s="24">
        <f t="shared" si="3"/>
        <v>4300</v>
      </c>
      <c r="I98" s="17">
        <v>3700</v>
      </c>
      <c r="J98" s="17">
        <v>225</v>
      </c>
      <c r="K98" s="17">
        <v>375</v>
      </c>
      <c r="L98" s="18"/>
    </row>
    <row r="99" spans="1:12" ht="31.5">
      <c r="A99" s="4">
        <v>89</v>
      </c>
      <c r="B99" s="4" t="s">
        <v>22</v>
      </c>
      <c r="C99" s="21" t="s">
        <v>146</v>
      </c>
      <c r="D99" s="12" t="s">
        <v>88</v>
      </c>
      <c r="E99" s="12">
        <v>26</v>
      </c>
      <c r="F99" s="14" t="s">
        <v>148</v>
      </c>
      <c r="G99" s="12" t="s">
        <v>18</v>
      </c>
      <c r="H99" s="24">
        <f t="shared" si="3"/>
        <v>3150</v>
      </c>
      <c r="I99" s="17">
        <v>1950</v>
      </c>
      <c r="J99" s="17">
        <v>225</v>
      </c>
      <c r="K99" s="17">
        <v>975</v>
      </c>
      <c r="L99" s="18"/>
    </row>
    <row r="100" spans="1:12">
      <c r="A100" s="4">
        <v>90</v>
      </c>
      <c r="B100" s="4" t="s">
        <v>22</v>
      </c>
      <c r="C100" s="21" t="s">
        <v>149</v>
      </c>
      <c r="D100" s="12" t="s">
        <v>88</v>
      </c>
      <c r="E100" s="12">
        <v>11</v>
      </c>
      <c r="F100" s="14" t="s">
        <v>150</v>
      </c>
      <c r="G100" s="12" t="s">
        <v>18</v>
      </c>
      <c r="H100" s="24">
        <f t="shared" si="3"/>
        <v>4487.5</v>
      </c>
      <c r="I100" s="17">
        <v>3850</v>
      </c>
      <c r="J100" s="17">
        <v>225</v>
      </c>
      <c r="K100" s="17">
        <v>412.5</v>
      </c>
      <c r="L100" s="18"/>
    </row>
    <row r="101" spans="1:12" ht="47.25">
      <c r="A101" s="4">
        <v>91</v>
      </c>
      <c r="B101" s="4" t="s">
        <v>22</v>
      </c>
      <c r="C101" s="21" t="s">
        <v>141</v>
      </c>
      <c r="D101" s="12" t="s">
        <v>88</v>
      </c>
      <c r="E101" s="12">
        <v>54</v>
      </c>
      <c r="F101" s="14" t="s">
        <v>151</v>
      </c>
      <c r="G101" s="12" t="s">
        <v>18</v>
      </c>
      <c r="H101" s="24">
        <f t="shared" si="3"/>
        <v>12600</v>
      </c>
      <c r="I101" s="17">
        <v>10350</v>
      </c>
      <c r="J101" s="17">
        <v>225</v>
      </c>
      <c r="K101" s="17">
        <v>2025</v>
      </c>
      <c r="L101" s="18"/>
    </row>
    <row r="102" spans="1:12">
      <c r="A102" s="4">
        <v>92</v>
      </c>
      <c r="B102" s="4" t="s">
        <v>154</v>
      </c>
      <c r="C102" s="21" t="s">
        <v>87</v>
      </c>
      <c r="D102" s="12" t="s">
        <v>88</v>
      </c>
      <c r="E102" s="12">
        <v>53</v>
      </c>
      <c r="F102" s="14" t="s">
        <v>152</v>
      </c>
      <c r="G102" s="12" t="s">
        <v>18</v>
      </c>
      <c r="H102" s="24">
        <f t="shared" si="3"/>
        <v>9276.75</v>
      </c>
      <c r="I102" s="17">
        <v>7200</v>
      </c>
      <c r="J102" s="17">
        <v>89.25</v>
      </c>
      <c r="K102" s="17">
        <v>1987.5</v>
      </c>
      <c r="L102" s="18">
        <v>0</v>
      </c>
    </row>
    <row r="103" spans="1:12" ht="31.5">
      <c r="A103" s="4">
        <v>93</v>
      </c>
      <c r="B103" s="4" t="s">
        <v>154</v>
      </c>
      <c r="C103" s="21" t="s">
        <v>120</v>
      </c>
      <c r="D103" s="12" t="s">
        <v>88</v>
      </c>
      <c r="E103" s="12">
        <v>31</v>
      </c>
      <c r="F103" s="14" t="s">
        <v>153</v>
      </c>
      <c r="G103" s="12" t="s">
        <v>18</v>
      </c>
      <c r="H103" s="24">
        <f t="shared" si="3"/>
        <v>44.625</v>
      </c>
      <c r="I103" s="17">
        <v>0</v>
      </c>
      <c r="J103" s="17">
        <v>44.625</v>
      </c>
      <c r="K103" s="17">
        <v>0</v>
      </c>
      <c r="L103" s="18">
        <v>0</v>
      </c>
    </row>
    <row r="104" spans="1:12" ht="31.5">
      <c r="A104" s="4">
        <v>94</v>
      </c>
      <c r="B104" s="4" t="s">
        <v>167</v>
      </c>
      <c r="C104" s="32" t="s">
        <v>155</v>
      </c>
      <c r="D104" s="15" t="s">
        <v>156</v>
      </c>
      <c r="E104" s="13">
        <v>22</v>
      </c>
      <c r="F104" s="21" t="s">
        <v>157</v>
      </c>
      <c r="G104" s="13" t="s">
        <v>18</v>
      </c>
      <c r="H104" s="24">
        <f t="shared" si="3"/>
        <v>14812.57</v>
      </c>
      <c r="I104" s="30">
        <v>11500</v>
      </c>
      <c r="J104" s="30">
        <v>2487.5700000000002</v>
      </c>
      <c r="K104" s="30">
        <v>825</v>
      </c>
      <c r="L104" s="29"/>
    </row>
    <row r="105" spans="1:12" ht="31.5">
      <c r="A105" s="4">
        <v>95</v>
      </c>
      <c r="B105" s="4" t="s">
        <v>167</v>
      </c>
      <c r="C105" s="32" t="s">
        <v>158</v>
      </c>
      <c r="D105" s="15" t="s">
        <v>156</v>
      </c>
      <c r="E105" s="13">
        <v>14</v>
      </c>
      <c r="F105" s="21" t="s">
        <v>159</v>
      </c>
      <c r="G105" s="13" t="s">
        <v>18</v>
      </c>
      <c r="H105" s="24">
        <f t="shared" si="3"/>
        <v>6606</v>
      </c>
      <c r="I105" s="30">
        <v>5550</v>
      </c>
      <c r="J105" s="30">
        <v>531</v>
      </c>
      <c r="K105" s="30">
        <v>525</v>
      </c>
      <c r="L105" s="29"/>
    </row>
    <row r="106" spans="1:12">
      <c r="A106" s="4">
        <v>96</v>
      </c>
      <c r="B106" s="4" t="s">
        <v>167</v>
      </c>
      <c r="C106" s="32" t="s">
        <v>160</v>
      </c>
      <c r="D106" s="15" t="s">
        <v>156</v>
      </c>
      <c r="E106" s="25">
        <v>1</v>
      </c>
      <c r="F106" s="21" t="s">
        <v>161</v>
      </c>
      <c r="G106" s="13" t="s">
        <v>18</v>
      </c>
      <c r="H106" s="24">
        <f t="shared" si="3"/>
        <v>2000.81</v>
      </c>
      <c r="I106" s="30"/>
      <c r="J106" s="30">
        <v>1963.31</v>
      </c>
      <c r="K106" s="30">
        <v>37.5</v>
      </c>
      <c r="L106" s="29"/>
    </row>
    <row r="107" spans="1:12" ht="31.5">
      <c r="A107" s="4">
        <v>97</v>
      </c>
      <c r="B107" s="4" t="s">
        <v>167</v>
      </c>
      <c r="C107" s="32" t="s">
        <v>162</v>
      </c>
      <c r="D107" s="15" t="s">
        <v>156</v>
      </c>
      <c r="E107" s="25">
        <v>1</v>
      </c>
      <c r="F107" s="21" t="s">
        <v>163</v>
      </c>
      <c r="G107" s="13" t="s">
        <v>18</v>
      </c>
      <c r="H107" s="24">
        <f t="shared" si="3"/>
        <v>568.5</v>
      </c>
      <c r="I107" s="30"/>
      <c r="J107" s="30">
        <v>531</v>
      </c>
      <c r="K107" s="30">
        <v>37.5</v>
      </c>
      <c r="L107" s="29"/>
    </row>
    <row r="108" spans="1:12" ht="31.5">
      <c r="A108" s="4">
        <v>98</v>
      </c>
      <c r="B108" s="4" t="s">
        <v>167</v>
      </c>
      <c r="C108" s="32" t="s">
        <v>164</v>
      </c>
      <c r="D108" s="15" t="s">
        <v>156</v>
      </c>
      <c r="E108" s="25">
        <v>11</v>
      </c>
      <c r="F108" s="21" t="s">
        <v>165</v>
      </c>
      <c r="G108" s="13" t="s">
        <v>18</v>
      </c>
      <c r="H108" s="24">
        <f t="shared" si="3"/>
        <v>943.5</v>
      </c>
      <c r="I108" s="30"/>
      <c r="J108" s="30">
        <v>531</v>
      </c>
      <c r="K108" s="30">
        <v>412.5</v>
      </c>
      <c r="L108" s="29"/>
    </row>
    <row r="109" spans="1:12" ht="31.5">
      <c r="A109" s="4">
        <v>99</v>
      </c>
      <c r="B109" s="4" t="s">
        <v>167</v>
      </c>
      <c r="C109" s="32" t="s">
        <v>164</v>
      </c>
      <c r="D109" s="15" t="s">
        <v>156</v>
      </c>
      <c r="E109" s="13">
        <v>11</v>
      </c>
      <c r="F109" s="21" t="s">
        <v>166</v>
      </c>
      <c r="G109" s="13" t="s">
        <v>18</v>
      </c>
      <c r="H109" s="24">
        <f t="shared" si="3"/>
        <v>6613.46</v>
      </c>
      <c r="I109" s="30">
        <v>4440</v>
      </c>
      <c r="J109" s="30">
        <v>1760.96</v>
      </c>
      <c r="K109" s="30">
        <v>412.5</v>
      </c>
      <c r="L109" s="29"/>
    </row>
    <row r="110" spans="1:12" ht="47.25">
      <c r="A110" s="4">
        <v>100</v>
      </c>
      <c r="B110" s="4" t="s">
        <v>99</v>
      </c>
      <c r="C110" s="32" t="s">
        <v>168</v>
      </c>
      <c r="D110" s="15" t="s">
        <v>169</v>
      </c>
      <c r="E110" s="13">
        <v>2</v>
      </c>
      <c r="F110" s="21" t="s">
        <v>170</v>
      </c>
      <c r="G110" s="13" t="s">
        <v>18</v>
      </c>
      <c r="H110" s="24">
        <f t="shared" si="3"/>
        <v>1349.902</v>
      </c>
      <c r="I110" s="30">
        <v>300</v>
      </c>
      <c r="J110" s="30">
        <v>974.90200000000004</v>
      </c>
      <c r="K110" s="30">
        <v>75</v>
      </c>
      <c r="L110" s="29">
        <v>0</v>
      </c>
    </row>
    <row r="111" spans="1:12" ht="47.25">
      <c r="A111" s="4">
        <v>101</v>
      </c>
      <c r="B111" s="4" t="s">
        <v>99</v>
      </c>
      <c r="C111" s="32" t="s">
        <v>168</v>
      </c>
      <c r="D111" s="15" t="s">
        <v>169</v>
      </c>
      <c r="E111" s="13">
        <v>2</v>
      </c>
      <c r="F111" s="21" t="s">
        <v>171</v>
      </c>
      <c r="G111" s="13" t="s">
        <v>18</v>
      </c>
      <c r="H111" s="24">
        <f t="shared" si="3"/>
        <v>1700.357</v>
      </c>
      <c r="I111" s="30">
        <v>600</v>
      </c>
      <c r="J111" s="30">
        <v>1025.357</v>
      </c>
      <c r="K111" s="30">
        <v>75</v>
      </c>
      <c r="L111" s="29">
        <v>0</v>
      </c>
    </row>
    <row r="112" spans="1:12" ht="47.25">
      <c r="A112" s="4">
        <v>102</v>
      </c>
      <c r="B112" s="4" t="s">
        <v>99</v>
      </c>
      <c r="C112" s="32" t="s">
        <v>168</v>
      </c>
      <c r="D112" s="15" t="s">
        <v>169</v>
      </c>
      <c r="E112" s="13">
        <v>2</v>
      </c>
      <c r="F112" s="21" t="s">
        <v>172</v>
      </c>
      <c r="G112" s="13" t="s">
        <v>18</v>
      </c>
      <c r="H112" s="24">
        <f t="shared" si="3"/>
        <v>1700.357</v>
      </c>
      <c r="I112" s="30">
        <v>600</v>
      </c>
      <c r="J112" s="30">
        <v>1025.357</v>
      </c>
      <c r="K112" s="30">
        <v>75</v>
      </c>
      <c r="L112" s="29">
        <v>0</v>
      </c>
    </row>
    <row r="113" spans="1:12" ht="47.25">
      <c r="A113" s="4">
        <v>103</v>
      </c>
      <c r="B113" s="4" t="s">
        <v>99</v>
      </c>
      <c r="C113" s="32" t="s">
        <v>168</v>
      </c>
      <c r="D113" s="15" t="s">
        <v>169</v>
      </c>
      <c r="E113" s="13">
        <v>2</v>
      </c>
      <c r="F113" s="21" t="s">
        <v>173</v>
      </c>
      <c r="G113" s="13" t="s">
        <v>18</v>
      </c>
      <c r="H113" s="24">
        <f t="shared" si="3"/>
        <v>1700.357</v>
      </c>
      <c r="I113" s="30">
        <v>600</v>
      </c>
      <c r="J113" s="30">
        <v>1025.357</v>
      </c>
      <c r="K113" s="30">
        <v>75</v>
      </c>
      <c r="L113" s="29">
        <v>0</v>
      </c>
    </row>
    <row r="114" spans="1:12">
      <c r="A114" s="4">
        <v>104</v>
      </c>
      <c r="B114" s="4" t="s">
        <v>138</v>
      </c>
      <c r="C114" s="32" t="s">
        <v>174</v>
      </c>
      <c r="D114" s="25"/>
      <c r="E114" s="25"/>
      <c r="F114" s="25" t="s">
        <v>175</v>
      </c>
      <c r="G114" s="25" t="s">
        <v>176</v>
      </c>
      <c r="H114" s="24">
        <f t="shared" si="3"/>
        <v>707.67100000000005</v>
      </c>
      <c r="I114" s="33"/>
      <c r="J114" s="33">
        <f>352.191+280.48</f>
        <v>632.67100000000005</v>
      </c>
      <c r="K114" s="25">
        <v>75</v>
      </c>
      <c r="L114" s="25"/>
    </row>
    <row r="115" spans="1:12">
      <c r="A115" s="4">
        <v>105</v>
      </c>
      <c r="B115" s="4" t="s">
        <v>138</v>
      </c>
      <c r="C115" s="32" t="s">
        <v>174</v>
      </c>
      <c r="D115" s="25" t="s">
        <v>177</v>
      </c>
      <c r="E115" s="25">
        <v>1</v>
      </c>
      <c r="F115" s="25" t="s">
        <v>178</v>
      </c>
      <c r="G115" s="25" t="s">
        <v>176</v>
      </c>
      <c r="H115" s="24">
        <f t="shared" si="3"/>
        <v>1649.799</v>
      </c>
      <c r="I115" s="33"/>
      <c r="J115" s="33">
        <f>1055.749+346.55</f>
        <v>1402.299</v>
      </c>
      <c r="K115" s="25">
        <v>37.5</v>
      </c>
      <c r="L115" s="25">
        <v>210</v>
      </c>
    </row>
    <row r="116" spans="1:12">
      <c r="A116" s="4">
        <v>106</v>
      </c>
      <c r="B116" s="4" t="s">
        <v>138</v>
      </c>
      <c r="C116" s="32" t="s">
        <v>174</v>
      </c>
      <c r="D116" s="25" t="s">
        <v>177</v>
      </c>
      <c r="E116" s="25">
        <v>1</v>
      </c>
      <c r="F116" s="25" t="s">
        <v>179</v>
      </c>
      <c r="G116" s="25" t="s">
        <v>176</v>
      </c>
      <c r="H116" s="24">
        <f t="shared" si="3"/>
        <v>2019.8</v>
      </c>
      <c r="I116" s="33"/>
      <c r="J116" s="33">
        <v>1402.3</v>
      </c>
      <c r="K116" s="25">
        <v>37.5</v>
      </c>
      <c r="L116" s="25">
        <v>580</v>
      </c>
    </row>
    <row r="117" spans="1:12">
      <c r="A117" s="4">
        <v>107</v>
      </c>
      <c r="B117" s="4" t="s">
        <v>138</v>
      </c>
      <c r="C117" s="32" t="s">
        <v>174</v>
      </c>
      <c r="D117" s="25" t="s">
        <v>177</v>
      </c>
      <c r="E117" s="25">
        <v>1</v>
      </c>
      <c r="F117" s="25" t="s">
        <v>180</v>
      </c>
      <c r="G117" s="25" t="s">
        <v>176</v>
      </c>
      <c r="H117" s="24">
        <f t="shared" si="3"/>
        <v>1724.1890000000001</v>
      </c>
      <c r="I117" s="33"/>
      <c r="J117" s="33">
        <f>760.139+346.55</f>
        <v>1106.6890000000001</v>
      </c>
      <c r="K117" s="25">
        <v>37.5</v>
      </c>
      <c r="L117" s="25">
        <v>580</v>
      </c>
    </row>
    <row r="118" spans="1:12">
      <c r="A118" s="4">
        <v>108</v>
      </c>
      <c r="B118" s="4" t="s">
        <v>138</v>
      </c>
      <c r="C118" s="32" t="s">
        <v>174</v>
      </c>
      <c r="D118" s="25" t="s">
        <v>177</v>
      </c>
      <c r="E118" s="25">
        <v>1</v>
      </c>
      <c r="F118" s="25" t="s">
        <v>181</v>
      </c>
      <c r="G118" s="25" t="s">
        <v>176</v>
      </c>
      <c r="H118" s="24">
        <f t="shared" si="3"/>
        <v>1814.0889999999999</v>
      </c>
      <c r="I118" s="33"/>
      <c r="J118" s="33">
        <f>1430.039+346.55</f>
        <v>1776.5889999999999</v>
      </c>
      <c r="K118" s="25">
        <v>37.5</v>
      </c>
      <c r="L118" s="25"/>
    </row>
    <row r="119" spans="1:12">
      <c r="A119" s="4">
        <v>109</v>
      </c>
      <c r="B119" s="4" t="s">
        <v>138</v>
      </c>
      <c r="C119" s="32" t="s">
        <v>182</v>
      </c>
      <c r="D119" s="25" t="s">
        <v>177</v>
      </c>
      <c r="E119" s="25">
        <v>1</v>
      </c>
      <c r="F119" s="25" t="s">
        <v>183</v>
      </c>
      <c r="G119" s="25" t="s">
        <v>176</v>
      </c>
      <c r="H119" s="24">
        <f t="shared" si="3"/>
        <v>1896.2349999999999</v>
      </c>
      <c r="I119" s="33"/>
      <c r="J119" s="33">
        <v>1368.7349999999999</v>
      </c>
      <c r="K119" s="25">
        <v>37.5</v>
      </c>
      <c r="L119" s="25">
        <v>490</v>
      </c>
    </row>
    <row r="120" spans="1:12">
      <c r="A120" s="4">
        <v>110</v>
      </c>
      <c r="B120" s="4" t="s">
        <v>138</v>
      </c>
      <c r="C120" s="32" t="s">
        <v>184</v>
      </c>
      <c r="D120" s="25" t="s">
        <v>177</v>
      </c>
      <c r="E120" s="25">
        <v>1</v>
      </c>
      <c r="F120" s="25" t="s">
        <v>185</v>
      </c>
      <c r="G120" s="25" t="s">
        <v>176</v>
      </c>
      <c r="H120" s="24">
        <f t="shared" ref="H120:H149" si="4">SUM(I120:L120)</f>
        <v>2357.866</v>
      </c>
      <c r="I120" s="33"/>
      <c r="J120" s="33">
        <v>2320.366</v>
      </c>
      <c r="K120" s="25">
        <v>37.5</v>
      </c>
      <c r="L120" s="25"/>
    </row>
    <row r="121" spans="1:12">
      <c r="A121" s="4">
        <v>111</v>
      </c>
      <c r="B121" s="4" t="s">
        <v>138</v>
      </c>
      <c r="C121" s="32" t="s">
        <v>174</v>
      </c>
      <c r="D121" s="25" t="s">
        <v>177</v>
      </c>
      <c r="E121" s="25">
        <v>1</v>
      </c>
      <c r="F121" s="25" t="s">
        <v>186</v>
      </c>
      <c r="G121" s="25" t="s">
        <v>176</v>
      </c>
      <c r="H121" s="24">
        <f t="shared" si="4"/>
        <v>2220.8969999999999</v>
      </c>
      <c r="I121" s="33"/>
      <c r="J121" s="33">
        <f>1162.837+684.56</f>
        <v>1847.3969999999999</v>
      </c>
      <c r="K121" s="25">
        <v>37.5</v>
      </c>
      <c r="L121" s="25">
        <v>336</v>
      </c>
    </row>
    <row r="122" spans="1:12">
      <c r="A122" s="4">
        <v>112</v>
      </c>
      <c r="B122" s="4" t="s">
        <v>138</v>
      </c>
      <c r="C122" s="32" t="s">
        <v>174</v>
      </c>
      <c r="D122" s="25" t="s">
        <v>177</v>
      </c>
      <c r="E122" s="25">
        <v>1</v>
      </c>
      <c r="F122" s="25" t="s">
        <v>187</v>
      </c>
      <c r="G122" s="25" t="s">
        <v>176</v>
      </c>
      <c r="H122" s="24">
        <f t="shared" si="4"/>
        <v>997.26700000000005</v>
      </c>
      <c r="I122" s="33"/>
      <c r="J122" s="33">
        <f>454.123+505.644</f>
        <v>959.76700000000005</v>
      </c>
      <c r="K122" s="25">
        <v>37.5</v>
      </c>
      <c r="L122" s="25"/>
    </row>
    <row r="123" spans="1:12">
      <c r="A123" s="4">
        <v>113</v>
      </c>
      <c r="B123" s="4" t="s">
        <v>138</v>
      </c>
      <c r="C123" s="32" t="s">
        <v>188</v>
      </c>
      <c r="D123" s="25" t="s">
        <v>177</v>
      </c>
      <c r="E123" s="25">
        <v>1</v>
      </c>
      <c r="F123" s="25" t="s">
        <v>179</v>
      </c>
      <c r="G123" s="25" t="s">
        <v>176</v>
      </c>
      <c r="H123" s="24">
        <f t="shared" si="4"/>
        <v>2320.7629999999999</v>
      </c>
      <c r="I123" s="33"/>
      <c r="J123" s="33">
        <f>782.062+691.201</f>
        <v>1473.2629999999999</v>
      </c>
      <c r="K123" s="25">
        <v>37.5</v>
      </c>
      <c r="L123" s="25">
        <v>810</v>
      </c>
    </row>
    <row r="124" spans="1:12">
      <c r="A124" s="4">
        <v>114</v>
      </c>
      <c r="B124" s="4" t="s">
        <v>138</v>
      </c>
      <c r="C124" s="32" t="s">
        <v>188</v>
      </c>
      <c r="D124" s="25" t="s">
        <v>177</v>
      </c>
      <c r="E124" s="25">
        <v>53</v>
      </c>
      <c r="F124" s="25" t="s">
        <v>189</v>
      </c>
      <c r="G124" s="25" t="s">
        <v>176</v>
      </c>
      <c r="H124" s="24">
        <f t="shared" si="4"/>
        <v>19613.155999999999</v>
      </c>
      <c r="I124" s="33"/>
      <c r="J124" s="33">
        <f>838.598+1037.058</f>
        <v>1875.6559999999999</v>
      </c>
      <c r="K124" s="25">
        <v>1987.5</v>
      </c>
      <c r="L124" s="25">
        <v>15750</v>
      </c>
    </row>
    <row r="125" spans="1:12" hidden="1">
      <c r="A125" s="4">
        <v>115</v>
      </c>
      <c r="B125" s="4"/>
      <c r="C125" s="21"/>
      <c r="D125" s="12"/>
      <c r="E125" s="12"/>
      <c r="F125" s="14"/>
      <c r="G125" s="12"/>
      <c r="H125" s="24">
        <f t="shared" si="4"/>
        <v>0</v>
      </c>
      <c r="I125" s="17"/>
      <c r="J125" s="17"/>
      <c r="K125" s="17"/>
      <c r="L125" s="18"/>
    </row>
    <row r="126" spans="1:12" hidden="1">
      <c r="A126" s="4">
        <v>116</v>
      </c>
      <c r="B126" s="4"/>
      <c r="C126" s="21"/>
      <c r="D126" s="12"/>
      <c r="E126" s="12"/>
      <c r="F126" s="14"/>
      <c r="G126" s="12"/>
      <c r="H126" s="24">
        <f t="shared" si="4"/>
        <v>0</v>
      </c>
      <c r="I126" s="17"/>
      <c r="J126" s="17"/>
      <c r="K126" s="17"/>
      <c r="L126" s="18"/>
    </row>
    <row r="127" spans="1:12" hidden="1">
      <c r="A127" s="4">
        <v>117</v>
      </c>
      <c r="B127" s="4"/>
      <c r="C127" s="21"/>
      <c r="D127" s="12"/>
      <c r="E127" s="12"/>
      <c r="F127" s="14"/>
      <c r="G127" s="12"/>
      <c r="H127" s="24">
        <f t="shared" si="4"/>
        <v>0</v>
      </c>
      <c r="I127" s="17"/>
      <c r="J127" s="17"/>
      <c r="K127" s="17"/>
      <c r="L127" s="18"/>
    </row>
    <row r="128" spans="1:12" hidden="1">
      <c r="A128" s="4">
        <v>118</v>
      </c>
      <c r="B128" s="4"/>
      <c r="C128" s="21"/>
      <c r="D128" s="12"/>
      <c r="E128" s="12"/>
      <c r="F128" s="14"/>
      <c r="G128" s="12"/>
      <c r="H128" s="24">
        <f t="shared" si="4"/>
        <v>0</v>
      </c>
      <c r="I128" s="17"/>
      <c r="J128" s="17"/>
      <c r="K128" s="17"/>
      <c r="L128" s="18"/>
    </row>
    <row r="129" spans="1:12" hidden="1">
      <c r="A129" s="4">
        <v>119</v>
      </c>
      <c r="B129" s="4"/>
      <c r="C129" s="21"/>
      <c r="D129" s="12"/>
      <c r="E129" s="12"/>
      <c r="F129" s="14"/>
      <c r="G129" s="12"/>
      <c r="H129" s="24">
        <f t="shared" si="4"/>
        <v>0</v>
      </c>
      <c r="I129" s="17"/>
      <c r="J129" s="17"/>
      <c r="K129" s="17"/>
      <c r="L129" s="18"/>
    </row>
    <row r="130" spans="1:12" hidden="1">
      <c r="A130" s="4">
        <v>120</v>
      </c>
      <c r="B130" s="4"/>
      <c r="C130" s="21"/>
      <c r="D130" s="12"/>
      <c r="E130" s="12"/>
      <c r="F130" s="14"/>
      <c r="G130" s="12"/>
      <c r="H130" s="24">
        <f t="shared" si="4"/>
        <v>0</v>
      </c>
      <c r="I130" s="17"/>
      <c r="J130" s="17"/>
      <c r="K130" s="17"/>
      <c r="L130" s="18"/>
    </row>
    <row r="131" spans="1:12" hidden="1">
      <c r="A131" s="4">
        <v>121</v>
      </c>
      <c r="B131" s="4"/>
      <c r="C131" s="21"/>
      <c r="D131" s="12"/>
      <c r="E131" s="12"/>
      <c r="F131" s="14"/>
      <c r="G131" s="12"/>
      <c r="H131" s="24">
        <f t="shared" si="4"/>
        <v>0</v>
      </c>
      <c r="I131" s="17"/>
      <c r="J131" s="17"/>
      <c r="K131" s="17"/>
      <c r="L131" s="18"/>
    </row>
    <row r="132" spans="1:12" hidden="1">
      <c r="A132" s="4">
        <v>122</v>
      </c>
      <c r="B132" s="4"/>
      <c r="C132" s="21"/>
      <c r="D132" s="12"/>
      <c r="E132" s="12"/>
      <c r="F132" s="14"/>
      <c r="G132" s="12"/>
      <c r="H132" s="24">
        <f t="shared" si="4"/>
        <v>0</v>
      </c>
      <c r="I132" s="17"/>
      <c r="J132" s="17"/>
      <c r="K132" s="17"/>
      <c r="L132" s="18"/>
    </row>
    <row r="133" spans="1:12" hidden="1">
      <c r="A133" s="4">
        <v>123</v>
      </c>
      <c r="B133" s="4"/>
      <c r="C133" s="21"/>
      <c r="D133" s="12"/>
      <c r="E133" s="12"/>
      <c r="F133" s="14"/>
      <c r="G133" s="14"/>
      <c r="H133" s="24">
        <f t="shared" si="4"/>
        <v>0</v>
      </c>
      <c r="I133" s="17"/>
      <c r="J133" s="17"/>
      <c r="K133" s="17"/>
      <c r="L133" s="18"/>
    </row>
    <row r="134" spans="1:12" hidden="1">
      <c r="A134" s="4">
        <v>124</v>
      </c>
      <c r="B134" s="4"/>
      <c r="C134" s="21"/>
      <c r="D134" s="12"/>
      <c r="E134" s="12"/>
      <c r="F134" s="14"/>
      <c r="G134" s="14"/>
      <c r="H134" s="24">
        <f t="shared" si="4"/>
        <v>0</v>
      </c>
      <c r="I134" s="17"/>
      <c r="J134" s="17"/>
      <c r="K134" s="17"/>
      <c r="L134" s="18"/>
    </row>
    <row r="135" spans="1:12" hidden="1">
      <c r="A135" s="4">
        <v>125</v>
      </c>
      <c r="B135" s="4"/>
      <c r="C135" s="21"/>
      <c r="D135" s="12"/>
      <c r="E135" s="12"/>
      <c r="F135" s="14"/>
      <c r="G135" s="14"/>
      <c r="H135" s="24">
        <f t="shared" si="4"/>
        <v>0</v>
      </c>
      <c r="I135" s="17"/>
      <c r="J135" s="17"/>
      <c r="K135" s="17"/>
      <c r="L135" s="18"/>
    </row>
    <row r="136" spans="1:12" hidden="1">
      <c r="A136" s="4">
        <v>126</v>
      </c>
      <c r="B136" s="4"/>
      <c r="C136" s="21"/>
      <c r="D136" s="12"/>
      <c r="E136" s="12"/>
      <c r="F136" s="14"/>
      <c r="G136" s="14"/>
      <c r="H136" s="24">
        <f t="shared" si="4"/>
        <v>0</v>
      </c>
      <c r="I136" s="17"/>
      <c r="J136" s="17"/>
      <c r="K136" s="17"/>
      <c r="L136" s="18"/>
    </row>
    <row r="137" spans="1:12" hidden="1">
      <c r="A137" s="4">
        <v>127</v>
      </c>
      <c r="B137" s="4"/>
      <c r="C137" s="21"/>
      <c r="D137" s="12"/>
      <c r="E137" s="12"/>
      <c r="F137" s="14"/>
      <c r="G137" s="14"/>
      <c r="H137" s="24">
        <f t="shared" si="4"/>
        <v>0</v>
      </c>
      <c r="I137" s="17"/>
      <c r="J137" s="17"/>
      <c r="K137" s="17"/>
      <c r="L137" s="18"/>
    </row>
    <row r="138" spans="1:12" hidden="1">
      <c r="A138" s="4">
        <v>128</v>
      </c>
      <c r="B138" s="4"/>
      <c r="C138" s="21"/>
      <c r="D138" s="12"/>
      <c r="E138" s="12"/>
      <c r="F138" s="14"/>
      <c r="G138" s="14"/>
      <c r="H138" s="24">
        <f t="shared" si="4"/>
        <v>0</v>
      </c>
      <c r="I138" s="17"/>
      <c r="J138" s="17"/>
      <c r="K138" s="17"/>
      <c r="L138" s="18"/>
    </row>
    <row r="139" spans="1:12" hidden="1">
      <c r="A139" s="4">
        <v>129</v>
      </c>
      <c r="B139" s="4"/>
      <c r="C139" s="21"/>
      <c r="D139" s="12"/>
      <c r="E139" s="12"/>
      <c r="F139" s="14"/>
      <c r="G139" s="14"/>
      <c r="H139" s="24">
        <f t="shared" si="4"/>
        <v>0</v>
      </c>
      <c r="I139" s="17"/>
      <c r="J139" s="17"/>
      <c r="K139" s="17"/>
      <c r="L139" s="18"/>
    </row>
    <row r="140" spans="1:12" hidden="1">
      <c r="A140" s="4">
        <v>130</v>
      </c>
      <c r="B140" s="4"/>
      <c r="C140" s="21"/>
      <c r="D140" s="12"/>
      <c r="E140" s="12"/>
      <c r="F140" s="14"/>
      <c r="G140" s="14"/>
      <c r="H140" s="24">
        <f t="shared" si="4"/>
        <v>0</v>
      </c>
      <c r="I140" s="17"/>
      <c r="J140" s="17"/>
      <c r="K140" s="17"/>
      <c r="L140" s="18"/>
    </row>
    <row r="141" spans="1:12" hidden="1">
      <c r="A141" s="4">
        <v>131</v>
      </c>
      <c r="B141" s="4"/>
      <c r="C141" s="21"/>
      <c r="D141" s="12"/>
      <c r="E141" s="12"/>
      <c r="F141" s="14"/>
      <c r="G141" s="14"/>
      <c r="H141" s="24">
        <f t="shared" si="4"/>
        <v>0</v>
      </c>
      <c r="I141" s="17"/>
      <c r="J141" s="17"/>
      <c r="K141" s="17"/>
      <c r="L141" s="18"/>
    </row>
    <row r="142" spans="1:12" hidden="1">
      <c r="A142" s="4">
        <v>132</v>
      </c>
      <c r="B142" s="4"/>
      <c r="C142" s="21"/>
      <c r="D142" s="12"/>
      <c r="E142" s="12"/>
      <c r="F142" s="14"/>
      <c r="G142" s="14"/>
      <c r="H142" s="24">
        <f t="shared" si="4"/>
        <v>0</v>
      </c>
      <c r="I142" s="17"/>
      <c r="J142" s="17"/>
      <c r="K142" s="17"/>
      <c r="L142" s="18"/>
    </row>
    <row r="143" spans="1:12" hidden="1">
      <c r="A143" s="4">
        <v>133</v>
      </c>
      <c r="B143" s="4"/>
      <c r="C143" s="21"/>
      <c r="D143" s="12"/>
      <c r="E143" s="12"/>
      <c r="F143" s="14"/>
      <c r="G143" s="14"/>
      <c r="H143" s="24">
        <f t="shared" si="4"/>
        <v>0</v>
      </c>
      <c r="I143" s="17"/>
      <c r="J143" s="17"/>
      <c r="K143" s="17"/>
      <c r="L143" s="18"/>
    </row>
    <row r="144" spans="1:12" hidden="1">
      <c r="A144" s="4">
        <v>134</v>
      </c>
      <c r="B144" s="4"/>
      <c r="C144" s="21"/>
      <c r="D144" s="12"/>
      <c r="E144" s="12"/>
      <c r="F144" s="14"/>
      <c r="G144" s="14"/>
      <c r="H144" s="24">
        <f t="shared" si="4"/>
        <v>0</v>
      </c>
      <c r="I144" s="17"/>
      <c r="J144" s="17"/>
      <c r="K144" s="17"/>
      <c r="L144" s="18"/>
    </row>
    <row r="145" spans="1:16" hidden="1">
      <c r="A145" s="4">
        <v>135</v>
      </c>
      <c r="B145" s="4"/>
      <c r="C145" s="21"/>
      <c r="D145" s="12"/>
      <c r="E145" s="12"/>
      <c r="F145" s="14"/>
      <c r="G145" s="14"/>
      <c r="H145" s="24">
        <f t="shared" si="4"/>
        <v>0</v>
      </c>
      <c r="I145" s="17"/>
      <c r="J145" s="17"/>
      <c r="K145" s="17"/>
      <c r="L145" s="18"/>
    </row>
    <row r="146" spans="1:16" hidden="1">
      <c r="A146" s="4">
        <v>136</v>
      </c>
      <c r="B146" s="4"/>
      <c r="C146" s="21"/>
      <c r="D146" s="12"/>
      <c r="E146" s="12"/>
      <c r="F146" s="14"/>
      <c r="G146" s="14"/>
      <c r="H146" s="24">
        <f t="shared" si="4"/>
        <v>0</v>
      </c>
      <c r="I146" s="17"/>
      <c r="J146" s="17"/>
      <c r="K146" s="17"/>
      <c r="L146" s="18"/>
    </row>
    <row r="147" spans="1:16" hidden="1">
      <c r="A147" s="4">
        <v>137</v>
      </c>
      <c r="B147" s="4"/>
      <c r="C147" s="21"/>
      <c r="D147" s="12"/>
      <c r="E147" s="12"/>
      <c r="F147" s="14"/>
      <c r="G147" s="14"/>
      <c r="H147" s="24">
        <f t="shared" si="4"/>
        <v>0</v>
      </c>
      <c r="I147" s="17"/>
      <c r="J147" s="17"/>
      <c r="K147" s="17"/>
      <c r="L147" s="18"/>
    </row>
    <row r="148" spans="1:16" hidden="1">
      <c r="A148" s="4">
        <v>138</v>
      </c>
      <c r="B148" s="4"/>
      <c r="C148" s="21"/>
      <c r="D148" s="12"/>
      <c r="E148" s="12"/>
      <c r="F148" s="14"/>
      <c r="G148" s="14"/>
      <c r="H148" s="24">
        <f t="shared" si="4"/>
        <v>0</v>
      </c>
      <c r="I148" s="17"/>
      <c r="J148" s="17"/>
      <c r="K148" s="17"/>
      <c r="L148" s="18"/>
    </row>
    <row r="149" spans="1:16" hidden="1">
      <c r="A149" s="4">
        <v>139</v>
      </c>
      <c r="B149" s="4"/>
      <c r="C149" s="21"/>
      <c r="D149" s="12"/>
      <c r="E149" s="12"/>
      <c r="F149" s="14"/>
      <c r="G149" s="14"/>
      <c r="H149" s="24">
        <f t="shared" si="4"/>
        <v>0</v>
      </c>
      <c r="I149" s="17"/>
      <c r="J149" s="17"/>
      <c r="K149" s="17"/>
      <c r="L149" s="18"/>
    </row>
    <row r="150" spans="1:16">
      <c r="A150" s="44" t="s">
        <v>16</v>
      </c>
      <c r="B150" s="45"/>
      <c r="C150" s="45"/>
      <c r="D150" s="45"/>
      <c r="E150" s="45"/>
      <c r="F150" s="45"/>
      <c r="G150" s="46"/>
      <c r="H150" s="19">
        <f>SUM(H11:H149)</f>
        <v>249389.95899999997</v>
      </c>
      <c r="I150" s="19">
        <f>SUM(I11:I149)</f>
        <v>131797.56</v>
      </c>
      <c r="J150" s="19">
        <f t="shared" ref="J150:L150" si="5">SUM(J11:J149)</f>
        <v>70382.449000000008</v>
      </c>
      <c r="K150" s="19">
        <f>SUM(K11:K149)</f>
        <v>27862</v>
      </c>
      <c r="L150" s="19">
        <f t="shared" si="5"/>
        <v>19347.95</v>
      </c>
    </row>
    <row r="151" spans="1:16">
      <c r="A151" s="44" t="s">
        <v>19</v>
      </c>
      <c r="B151" s="45"/>
      <c r="C151" s="45"/>
      <c r="D151" s="45"/>
      <c r="E151" s="45"/>
      <c r="F151" s="45"/>
      <c r="G151" s="46"/>
      <c r="H151" s="20">
        <v>402326.95600000001</v>
      </c>
      <c r="I151" s="20">
        <v>197878.06</v>
      </c>
      <c r="J151" s="20">
        <v>144110.946</v>
      </c>
      <c r="K151" s="20">
        <v>40590</v>
      </c>
      <c r="L151" s="20">
        <v>19747.95</v>
      </c>
    </row>
    <row r="152" spans="1:16">
      <c r="A152" s="34"/>
      <c r="B152" s="34"/>
      <c r="C152" s="34"/>
      <c r="D152" s="34"/>
      <c r="E152" s="34"/>
      <c r="F152" s="34"/>
      <c r="G152" s="34"/>
      <c r="H152" s="35"/>
      <c r="I152" s="35"/>
      <c r="J152" s="35"/>
      <c r="K152" s="35"/>
      <c r="L152" s="35"/>
    </row>
    <row r="153" spans="1:16">
      <c r="A153" s="1"/>
      <c r="B153" s="1"/>
      <c r="C153" s="1"/>
      <c r="D153" s="1"/>
      <c r="E153" s="1"/>
      <c r="F153" s="1"/>
      <c r="G153" s="1"/>
      <c r="H153" s="1"/>
      <c r="I153" s="1"/>
      <c r="J153" s="1"/>
      <c r="K153" s="1"/>
      <c r="L153" s="1"/>
    </row>
    <row r="154" spans="1:16" s="11" customFormat="1" ht="147.75" customHeight="1">
      <c r="A154" s="47" t="s">
        <v>17</v>
      </c>
      <c r="B154" s="47"/>
      <c r="C154" s="48"/>
      <c r="D154" s="48"/>
      <c r="E154" s="48"/>
      <c r="F154" s="48"/>
      <c r="G154" s="48"/>
      <c r="H154" s="48"/>
      <c r="I154" s="48"/>
      <c r="J154" s="48"/>
      <c r="K154" s="48"/>
      <c r="L154" s="48"/>
      <c r="M154" s="5"/>
      <c r="N154" s="5"/>
      <c r="O154" s="5"/>
      <c r="P154" s="5"/>
    </row>
  </sheetData>
  <autoFilter ref="A9:S151"/>
  <mergeCells count="17">
    <mergeCell ref="A10:L10"/>
    <mergeCell ref="A150:G150"/>
    <mergeCell ref="A151:G151"/>
    <mergeCell ref="A154:L154"/>
    <mergeCell ref="C7:C8"/>
    <mergeCell ref="A7:A8"/>
    <mergeCell ref="A2:L2"/>
    <mergeCell ref="A3:L3"/>
    <mergeCell ref="A4:L4"/>
    <mergeCell ref="A5:L5"/>
    <mergeCell ref="I7:L7"/>
    <mergeCell ref="H7:H8"/>
    <mergeCell ref="G7:G8"/>
    <mergeCell ref="F7:F8"/>
    <mergeCell ref="E7:E8"/>
    <mergeCell ref="D7:D8"/>
    <mergeCell ref="B7:B8"/>
  </mergeCells>
  <pageMargins left="0.7" right="0.7" top="0.75" bottom="0.75" header="0.3" footer="0.3"/>
  <pageSetup paperSize="9" scale="4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1234</cp:lastModifiedBy>
  <cp:lastPrinted>2025-01-24T07:04:50Z</cp:lastPrinted>
  <dcterms:created xsi:type="dcterms:W3CDTF">2015-06-05T18:17:20Z</dcterms:created>
  <dcterms:modified xsi:type="dcterms:W3CDTF">2025-07-28T05:21:54Z</dcterms:modified>
</cp:coreProperties>
</file>