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tabRatio="811" activeTab="1"/>
  </bookViews>
  <sheets>
    <sheet name="Рег.карточка" sheetId="1" r:id="rId1"/>
    <sheet name="смета" sheetId="2" r:id="rId2"/>
    <sheet name="4-группа" sheetId="3" r:id="rId3"/>
  </sheets>
  <definedNames/>
  <calcPr fullCalcOnLoad="1"/>
</workbook>
</file>

<file path=xl/sharedStrings.xml><?xml version="1.0" encoding="utf-8"?>
<sst xmlns="http://schemas.openxmlformats.org/spreadsheetml/2006/main" count="305" uniqueCount="181">
  <si>
    <t>Х.Бекташов</t>
  </si>
  <si>
    <t xml:space="preserve">  (сумма ёзув ва рақам билан)</t>
  </si>
  <si>
    <t>(сумма ёзув ва рақам билан )</t>
  </si>
  <si>
    <t>(имзо)</t>
  </si>
  <si>
    <r>
      <t xml:space="preserve">Бюджет даражаси: </t>
    </r>
    <r>
      <rPr>
        <b/>
        <sz val="12"/>
        <rFont val="Times New Roman"/>
        <family val="1"/>
      </rPr>
      <t>Республика</t>
    </r>
  </si>
  <si>
    <t>тоифа</t>
  </si>
  <si>
    <t xml:space="preserve">модда ва кичик модда </t>
  </si>
  <si>
    <t>элемент</t>
  </si>
  <si>
    <t>I гуруҳ харажатлар - Иш ҳақи ва унга тенглаштирилган тўловлар</t>
  </si>
  <si>
    <t xml:space="preserve">Иш ҳақи </t>
  </si>
  <si>
    <t>000</t>
  </si>
  <si>
    <t xml:space="preserve">Пул шаклидаги иш ҳақи </t>
  </si>
  <si>
    <t xml:space="preserve">Асосий иш ҳақи  </t>
  </si>
  <si>
    <t>Уй-жой коммунал хизматлар бўйича ҳар ойлик компенсация тўловлари</t>
  </si>
  <si>
    <t>I гуруҳ харажатлари бўйича жами</t>
  </si>
  <si>
    <t>II  гуруҳ харажатлари - Иш берувчининг ажратмалари</t>
  </si>
  <si>
    <t>Ягона ижтимоий тўлов</t>
  </si>
  <si>
    <t>41</t>
  </si>
  <si>
    <t>21</t>
  </si>
  <si>
    <t>100</t>
  </si>
  <si>
    <t>Ижтимоий эҳтиёжларга бошқа ажратмалар / бадаллар</t>
  </si>
  <si>
    <t>200</t>
  </si>
  <si>
    <t>II гуруҳ харажатлари бўйича жами</t>
  </si>
  <si>
    <t>IV  гуруҳ харажатлари - Бошқа харажатлар</t>
  </si>
  <si>
    <t>Бошқа харажатлар</t>
  </si>
  <si>
    <t>Жами:</t>
  </si>
  <si>
    <t>Бошқа иншоотлар</t>
  </si>
  <si>
    <t>900</t>
  </si>
  <si>
    <t>III  гуруҳ харажатлари - Капитал қўйилмалар</t>
  </si>
  <si>
    <t>Асосий воситаларни лойиҳалаштириш</t>
  </si>
  <si>
    <t>43</t>
  </si>
  <si>
    <t>10</t>
  </si>
  <si>
    <t>Бинолар</t>
  </si>
  <si>
    <t>11</t>
  </si>
  <si>
    <t>Нотураржой бинолари</t>
  </si>
  <si>
    <t>Иншоотлар</t>
  </si>
  <si>
    <t>12</t>
  </si>
  <si>
    <t>Асосий воситаларни қуриш ва реконструкция қилиш</t>
  </si>
  <si>
    <t>20</t>
  </si>
  <si>
    <t>22</t>
  </si>
  <si>
    <t>III гуруҳ харажатлари бўйича жами</t>
  </si>
  <si>
    <t>шу жумладан чораклар бўйича</t>
  </si>
  <si>
    <t>Ҳомиладорлик ва туғиш бўйича нафақа</t>
  </si>
  <si>
    <t>47</t>
  </si>
  <si>
    <t>150</t>
  </si>
  <si>
    <r>
      <t xml:space="preserve">Индивидуал (жамланма): </t>
    </r>
    <r>
      <rPr>
        <b/>
        <sz val="12"/>
        <rFont val="Times New Roman"/>
        <family val="1"/>
      </rPr>
      <t>индивидуал</t>
    </r>
  </si>
  <si>
    <r>
      <t xml:space="preserve">Ўлчов бирлиги:  </t>
    </r>
    <r>
      <rPr>
        <b/>
        <sz val="12"/>
        <rFont val="Times New Roman"/>
        <family val="1"/>
      </rPr>
      <t>минг сўмда</t>
    </r>
  </si>
  <si>
    <t>Харажатлар моддалари номи</t>
  </si>
  <si>
    <t>Жами</t>
  </si>
  <si>
    <t xml:space="preserve">I чорак </t>
  </si>
  <si>
    <t xml:space="preserve">II чорак </t>
  </si>
  <si>
    <t xml:space="preserve">III чорак </t>
  </si>
  <si>
    <t xml:space="preserve">IV чорак </t>
  </si>
  <si>
    <t xml:space="preserve">жамғармасида рўйхатдан ўтказилди </t>
  </si>
  <si>
    <r>
      <t xml:space="preserve">             </t>
    </r>
    <r>
      <rPr>
        <sz val="14"/>
        <rFont val="Times New Roman"/>
        <family val="1"/>
      </rPr>
      <t>М.Ў.</t>
    </r>
  </si>
  <si>
    <r>
      <t>Ташкилотнинг тўлиқ номи:</t>
    </r>
    <r>
      <rPr>
        <b/>
        <sz val="12"/>
        <rFont val="Times New Roman"/>
        <family val="1"/>
      </rPr>
      <t xml:space="preserve"> Ўзбекистон Республикаси Олий суди</t>
    </r>
  </si>
  <si>
    <r>
      <t xml:space="preserve">Боб: </t>
    </r>
    <r>
      <rPr>
        <b/>
        <sz val="12"/>
        <rFont val="Times New Roman"/>
        <family val="1"/>
      </rPr>
      <t>011</t>
    </r>
  </si>
  <si>
    <t xml:space="preserve"> Суд ҳокимияти органларини ривожлантириш </t>
  </si>
  <si>
    <t>Олий суд раиси __________________  К.Камилов</t>
  </si>
  <si>
    <t xml:space="preserve">Судлар фаолиятини таъминлаш </t>
  </si>
  <si>
    <t xml:space="preserve">Олий суд раиси </t>
  </si>
  <si>
    <t>ўринбосари _____________________ Б.Т.Исаков</t>
  </si>
  <si>
    <r>
      <t xml:space="preserve">Тўлиқ манзили: </t>
    </r>
    <r>
      <rPr>
        <b/>
        <sz val="12"/>
        <rFont val="Times New Roman"/>
        <family val="1"/>
      </rPr>
      <t>Тошкент ш., А.Қодирий кўчаси 1.</t>
    </r>
  </si>
  <si>
    <t>Кузатув кенгаши раиси,</t>
  </si>
  <si>
    <t xml:space="preserve">1 - сон рўйхатдан ўтказиш карточкаси </t>
  </si>
  <si>
    <t>департ.директори _______________  Б.Тешабоев</t>
  </si>
  <si>
    <t xml:space="preserve">Бюджетдан ташқари жамғармалар </t>
  </si>
  <si>
    <t>бўйича харажатлар сметасига илова</t>
  </si>
  <si>
    <t>РЎЙХАТДАН ЎТКАЗИШ КАРТОЧКАСИ РАҚАМИ 1</t>
  </si>
  <si>
    <t>сметасининг IV гуруҳ харажатлари ёйилмаси</t>
  </si>
  <si>
    <t xml:space="preserve">минг сўмда </t>
  </si>
  <si>
    <t>II чорак</t>
  </si>
  <si>
    <t xml:space="preserve">БОШҚА ХАРАЖАТЛАР - ЖАМИ </t>
  </si>
  <si>
    <t>жумладан:</t>
  </si>
  <si>
    <t>ТОВАР ВА ХИЗМАТЛАР БЎЙИЧА ХАРАЖАТЛАР</t>
  </si>
  <si>
    <t>00</t>
  </si>
  <si>
    <t>Хизмат сафарлари харажатлари</t>
  </si>
  <si>
    <t>Республика ҳудудида</t>
  </si>
  <si>
    <t>Чет давлатларга чиқиш билан боғлиқ</t>
  </si>
  <si>
    <t xml:space="preserve">Коммунал хизматлари </t>
  </si>
  <si>
    <t>Электроэнергия</t>
  </si>
  <si>
    <t>Табиий газ</t>
  </si>
  <si>
    <t>Иссиқ сув ва иссиқлик энергияси</t>
  </si>
  <si>
    <t>Совуқ сув ва оқова</t>
  </si>
  <si>
    <t>Чиқиндиларни тозалаш, олиб чиқиб кетиш билан боғлиқ хизматлар ҳамда энергетик ва бошқа ресурслар (бензин ва бошқа ЁММлардан ташқари) ни сотиб олиш</t>
  </si>
  <si>
    <t>Сақлаб туриш ва жорий таъмирлаш</t>
  </si>
  <si>
    <t>Ер</t>
  </si>
  <si>
    <t xml:space="preserve">Бино </t>
  </si>
  <si>
    <t>Тураржой бинолари</t>
  </si>
  <si>
    <t>Нотурар жой бинолари</t>
  </si>
  <si>
    <t>Машиналар, жиҳозлар ва техника</t>
  </si>
  <si>
    <t>Транспорт воситалари</t>
  </si>
  <si>
    <t>Бошқа машиналар, жиҳозлар, техника ва ўтказгич қурилмалар</t>
  </si>
  <si>
    <t>Мебель ва офис жиҳозлари</t>
  </si>
  <si>
    <t>Компьютер жиҳозлари, ҳисоблаш ва аудио-видео техника</t>
  </si>
  <si>
    <t>Электр энергия ва бошқа коммунал хизматларни ҳисобга олиш асбоблари</t>
  </si>
  <si>
    <t>Бошқа машиналар, жиҳозлар ва техника</t>
  </si>
  <si>
    <t>Сақлаб туриш ва жорий таъмирлаш бўйича бошқа турдаги харажатлар</t>
  </si>
  <si>
    <t>Ижара бўйича харажатлар</t>
  </si>
  <si>
    <t>Ижара бўйича бошқа харажатлар</t>
  </si>
  <si>
    <t>49</t>
  </si>
  <si>
    <t>Моддий айланма воситалар захираларига харажатлар</t>
  </si>
  <si>
    <t>Бошқа моддий айланма  воситалар</t>
  </si>
  <si>
    <t>Товар-моддий захиралар</t>
  </si>
  <si>
    <t>Товар-моддий захиралар (қоғоздан ташқари)</t>
  </si>
  <si>
    <t>Қоғоз ҳарид қилиш учун харажатлар</t>
  </si>
  <si>
    <t>Ёнилғи ва ЁММ</t>
  </si>
  <si>
    <t>Моддий воситаларнинг бошқа заҳиралари</t>
  </si>
  <si>
    <t>Товар ва хизматлар сотиб олиш учун бошқа харажатлар</t>
  </si>
  <si>
    <t>Ўқитиш харажатлари</t>
  </si>
  <si>
    <t>Телефон, телекоммуникация ва ахборот хизматлари</t>
  </si>
  <si>
    <t>Телефон, телеграф ва почта хизматлари</t>
  </si>
  <si>
    <t>Ахборот ва коммуникация хизматлари</t>
  </si>
  <si>
    <t xml:space="preserve">Объектларни қўриқлаш хизматлари </t>
  </si>
  <si>
    <t xml:space="preserve">Товар ва хизматлар сотиб олиш учун бошқа харажатлар </t>
  </si>
  <si>
    <t>Товар ва хизматлар сотиб олиш бўйича бошқа харажатлар</t>
  </si>
  <si>
    <t>АСОСИЙ ВОСИТАЛАР БЎЙИЧА ХАРАЖАТЛАР</t>
  </si>
  <si>
    <t>Асосий воситаларни капитал таъмирлаш</t>
  </si>
  <si>
    <t>Бино</t>
  </si>
  <si>
    <t>Иншоот</t>
  </si>
  <si>
    <t>32</t>
  </si>
  <si>
    <t>Транспорт воситалари, машиналар, жиҳозлар ва техника</t>
  </si>
  <si>
    <t>Асосий воситаларни капитал таъмирлаш бўйича бошқа харажатлар</t>
  </si>
  <si>
    <t xml:space="preserve">Асосий воситаларни ўрта таъмирлаш </t>
  </si>
  <si>
    <t>Асосий воситаларни сотиб олиш</t>
  </si>
  <si>
    <t xml:space="preserve">Компьютер жиҳозлари, ҳисоблаш ва аудио-видео техникаси, ахборот технологияси ва керакли ашёлар </t>
  </si>
  <si>
    <t>Бошқа техника</t>
  </si>
  <si>
    <t>Асосий воситалар сотиб олиш бўйича бошқа турдаги харажатлар</t>
  </si>
  <si>
    <t>Номоддий активлар</t>
  </si>
  <si>
    <t>Кутубхона фонди</t>
  </si>
  <si>
    <t>Асосий воситалар бўйича бошқа харажатлар</t>
  </si>
  <si>
    <t>Буюртмачини сақлаш харажатлари</t>
  </si>
  <si>
    <t>Қурилиш пудрат харажатлари</t>
  </si>
  <si>
    <t>Буюртмачини бошқа харажатлари</t>
  </si>
  <si>
    <t xml:space="preserve">ИЖТИМОИЙ НАФАҚАЛАР </t>
  </si>
  <si>
    <t>Иш берувчиларнинг ижтимоий нафақалари</t>
  </si>
  <si>
    <t>Иш берувчилар томонидан пул шаклида бериладиган ижтимоий нафақалар</t>
  </si>
  <si>
    <t>Иш берувчилар томонидан натура шаклида бериладиган ижтимоий нафақалар</t>
  </si>
  <si>
    <t>БОШҚА ХАРАЖАТЛАР</t>
  </si>
  <si>
    <t>Бошқа турли харажатлар</t>
  </si>
  <si>
    <t>Жорий</t>
  </si>
  <si>
    <t>Кадастр, ер тузиш, топографик-геодезик ва картографик ишлар харажатлари</t>
  </si>
  <si>
    <t>Вакиллик харажатлари</t>
  </si>
  <si>
    <t>Фуқароларга етказилган зарарларни қоплаш</t>
  </si>
  <si>
    <t>Олий суд раиси ўринбосари</t>
  </si>
  <si>
    <t>Б.Исаков</t>
  </si>
  <si>
    <t xml:space="preserve">                         М.Ў.</t>
  </si>
  <si>
    <t>Рўйхатга олинган</t>
  </si>
  <si>
    <t>Суд ҳокимияти органларини ривожлантириш жамғармаси</t>
  </si>
  <si>
    <t xml:space="preserve">Кузатув кенгаши раиси, </t>
  </si>
  <si>
    <t>Олий суд раиси         _____________  К.Ф.Камилов</t>
  </si>
  <si>
    <t xml:space="preserve">Судлар фаолиятини таъминлаш  </t>
  </si>
  <si>
    <t>департаменти директори ____________  Б.Тешабоев</t>
  </si>
  <si>
    <t>М.Ў.</t>
  </si>
  <si>
    <t xml:space="preserve">                     1 - сонли рўйхатдан ўтказиш карточкаси </t>
  </si>
  <si>
    <r>
      <t>1</t>
    </r>
    <r>
      <rPr>
        <sz val="14"/>
        <rFont val="Times New Roman"/>
        <family val="1"/>
      </rPr>
      <t xml:space="preserve">. Ташкилотнинг тўлиқ номи: </t>
    </r>
    <r>
      <rPr>
        <b/>
        <sz val="14"/>
        <rFont val="Times New Roman"/>
        <family val="1"/>
      </rPr>
      <t>Ўзбекистон Республикаси Олий суди</t>
    </r>
  </si>
  <si>
    <r>
      <t xml:space="preserve">2. </t>
    </r>
    <r>
      <rPr>
        <sz val="14"/>
        <rFont val="Times New Roman"/>
        <family val="1"/>
      </rPr>
      <t xml:space="preserve">Ташкилотнинг ташкилий-ҳуқуқий шакли: </t>
    </r>
    <r>
      <rPr>
        <b/>
        <sz val="14"/>
        <rFont val="Times New Roman"/>
        <family val="1"/>
      </rPr>
      <t>Республика бюджети</t>
    </r>
  </si>
  <si>
    <r>
      <t xml:space="preserve">4. </t>
    </r>
    <r>
      <rPr>
        <sz val="14"/>
        <rFont val="Times New Roman"/>
        <family val="1"/>
      </rPr>
      <t xml:space="preserve">Бевосита қайси ташкилотга қарашли: </t>
    </r>
  </si>
  <si>
    <r>
      <t xml:space="preserve">5. </t>
    </r>
    <r>
      <rPr>
        <sz val="14"/>
        <rFont val="Times New Roman"/>
        <family val="1"/>
      </rPr>
      <t>Қайси вазирлик, идора тизимига киради:</t>
    </r>
  </si>
  <si>
    <r>
      <t xml:space="preserve">6. </t>
    </r>
    <r>
      <rPr>
        <sz val="14"/>
        <rFont val="Times New Roman"/>
        <family val="1"/>
      </rPr>
      <t xml:space="preserve">Банк ва ҳисоб варақ номи: </t>
    </r>
    <r>
      <rPr>
        <b/>
        <sz val="14"/>
        <rFont val="Times New Roman"/>
        <family val="1"/>
      </rPr>
      <t>МБ ББ ХККМ Тошкент ш. МФО 00 014</t>
    </r>
  </si>
  <si>
    <r>
      <t xml:space="preserve">8. </t>
    </r>
    <r>
      <rPr>
        <sz val="14"/>
        <rFont val="Times New Roman"/>
        <family val="1"/>
      </rPr>
      <t xml:space="preserve">Ташкилотнинг СТИР (ИНН) си : </t>
    </r>
    <r>
      <rPr>
        <b/>
        <sz val="14"/>
        <rFont val="Times New Roman"/>
        <family val="1"/>
      </rPr>
      <t>200 936 561</t>
    </r>
  </si>
  <si>
    <t>140</t>
  </si>
  <si>
    <t>Электрон давлат харидларида иштирок этиш учун закалат тулови харажатлари</t>
  </si>
  <si>
    <t>Бош бухгалтер</t>
  </si>
  <si>
    <r>
      <t xml:space="preserve">3. </t>
    </r>
    <r>
      <rPr>
        <sz val="14"/>
        <rFont val="Times New Roman"/>
        <family val="1"/>
      </rPr>
      <t xml:space="preserve">Ташкилот манзили ва телефон рақами: </t>
    </r>
    <r>
      <rPr>
        <b/>
        <sz val="14"/>
        <rFont val="Times New Roman"/>
        <family val="1"/>
      </rPr>
      <t>Тошкент ш. А.Қодирий кўчаси, 1 уй, тел.71.239-02-41</t>
    </r>
  </si>
  <si>
    <t>Асосий воситаларни лойиҳалаштириш бўйича бошқа харажатлар</t>
  </si>
  <si>
    <t>19</t>
  </si>
  <si>
    <t>2021 йил учун тасдиқланган</t>
  </si>
  <si>
    <t xml:space="preserve"> 2021 ЙИЛ УЧУН БЮДЖЕТДАН ТАШҚАРИ ЖАМҒАМАЛАР БЎЙИЧА ХАРАЖАТЛАР СМЕТАСИ</t>
  </si>
  <si>
    <t>2020 йил учун ҳақиқий харажатлар</t>
  </si>
  <si>
    <t xml:space="preserve"> 2021 йил учун </t>
  </si>
  <si>
    <t>”______” ___________________2021 йил</t>
  </si>
  <si>
    <t xml:space="preserve">”______” _______________ 2021 йилдан </t>
  </si>
  <si>
    <t xml:space="preserve">"_____ "  __________________ 2021 йил    </t>
  </si>
  <si>
    <t>2021 йил учун бюджетдан ташқари жамғармалар бўйича  харажатлар</t>
  </si>
  <si>
    <r>
      <t xml:space="preserve">Бўлим: </t>
    </r>
    <r>
      <rPr>
        <b/>
        <sz val="12"/>
        <rFont val="Times New Roman"/>
        <family val="1"/>
      </rPr>
      <t>7 033</t>
    </r>
  </si>
  <si>
    <r>
      <t xml:space="preserve">Кичик бўлим: </t>
    </r>
    <r>
      <rPr>
        <b/>
        <sz val="12"/>
        <rFont val="Times New Roman"/>
        <family val="1"/>
      </rPr>
      <t>210</t>
    </r>
  </si>
  <si>
    <t>ш/хв. 401010860262777033210011001</t>
  </si>
  <si>
    <r>
      <t xml:space="preserve">10. </t>
    </r>
    <r>
      <rPr>
        <sz val="14"/>
        <rFont val="Times New Roman"/>
        <family val="1"/>
      </rPr>
      <t xml:space="preserve">Шу жумладан меҳнатга ҳақ тўлаш жамғармаси: </t>
    </r>
    <r>
      <rPr>
        <b/>
        <sz val="14"/>
        <rFont val="Times New Roman"/>
        <family val="1"/>
      </rPr>
      <t xml:space="preserve">14 284 612 (ўн тўрт миллиард икки юз саксон тўрт миллион олти юз ўн икки) минг сўм. </t>
    </r>
  </si>
  <si>
    <r>
      <t xml:space="preserve">7. </t>
    </r>
    <r>
      <rPr>
        <sz val="14"/>
        <rFont val="Times New Roman"/>
        <family val="1"/>
      </rPr>
      <t xml:space="preserve">Ғазначилик бўлимидаги шахсий ҳисобварақ рақами: </t>
    </r>
    <r>
      <rPr>
        <b/>
        <sz val="14"/>
        <rFont val="Times New Roman"/>
        <family val="1"/>
      </rPr>
      <t>401 010 860 262 777 033 210 011 001</t>
    </r>
  </si>
  <si>
    <r>
      <t xml:space="preserve">9. </t>
    </r>
    <r>
      <rPr>
        <sz val="14"/>
        <rFont val="Times New Roman"/>
        <family val="1"/>
      </rPr>
      <t xml:space="preserve">Ташкилотни сақлаб туриш харажатлар сметаси: </t>
    </r>
    <r>
      <rPr>
        <b/>
        <sz val="14"/>
        <rFont val="Times New Roman"/>
        <family val="1"/>
      </rPr>
      <t>17 820 053 (ўн етти миллиард саккиз юз йигирма миллион эллик уч) минг сўм.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</si>
</sst>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color indexed="63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52" applyFont="1" applyFill="1" applyBorder="1" applyAlignment="1">
      <alignment vertical="top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vertical="top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52" applyFont="1" applyFill="1" applyBorder="1" applyAlignment="1">
      <alignment vertical="top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top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52" applyFont="1" applyFill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6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justify" wrapText="1"/>
    </xf>
    <xf numFmtId="49" fontId="14" fillId="0" borderId="11" xfId="52" applyNumberFormat="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justify" wrapText="1"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justify" wrapText="1"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justify" vertical="top"/>
    </xf>
    <xf numFmtId="0" fontId="6" fillId="0" borderId="0" xfId="0" applyFont="1" applyFill="1" applyBorder="1" applyAlignment="1">
      <alignment vertical="top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11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textRotation="90" wrapText="1"/>
    </xf>
    <xf numFmtId="0" fontId="4" fillId="33" borderId="27" xfId="0" applyFont="1" applyFill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9" fillId="33" borderId="25" xfId="0" applyFont="1" applyFill="1" applyBorder="1" applyAlignment="1">
      <alignment horizontal="center" vertical="center" textRotation="90" wrapText="1"/>
    </xf>
    <xf numFmtId="0" fontId="9" fillId="33" borderId="26" xfId="0" applyFont="1" applyFill="1" applyBorder="1" applyAlignment="1">
      <alignment horizontal="center" vertical="center" textRotation="90" wrapText="1"/>
    </xf>
    <xf numFmtId="0" fontId="9" fillId="33" borderId="27" xfId="0" applyFont="1" applyFill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3">
      <selection activeCell="A24" sqref="A24:K24"/>
    </sheetView>
  </sheetViews>
  <sheetFormatPr defaultColWidth="9.00390625" defaultRowHeight="12.75"/>
  <cols>
    <col min="1" max="4" width="9.125" style="30" customWidth="1"/>
    <col min="5" max="5" width="12.375" style="30" customWidth="1"/>
    <col min="6" max="16384" width="9.125" style="30" customWidth="1"/>
  </cols>
  <sheetData>
    <row r="1" ht="19.5" thickBot="1"/>
    <row r="2" spans="1:7" s="5" customFormat="1" ht="18.75">
      <c r="A2" s="125" t="s">
        <v>147</v>
      </c>
      <c r="B2" s="126"/>
      <c r="C2" s="126"/>
      <c r="D2" s="126"/>
      <c r="E2" s="126"/>
      <c r="F2" s="126"/>
      <c r="G2" s="127"/>
    </row>
    <row r="3" spans="1:7" s="5" customFormat="1" ht="21" customHeight="1">
      <c r="A3" s="128" t="s">
        <v>173</v>
      </c>
      <c r="B3" s="129"/>
      <c r="C3" s="129"/>
      <c r="D3" s="129"/>
      <c r="E3" s="129"/>
      <c r="F3" s="129"/>
      <c r="G3" s="130"/>
    </row>
    <row r="4" spans="1:7" s="5" customFormat="1" ht="18.75">
      <c r="A4" s="111"/>
      <c r="B4" s="69"/>
      <c r="C4" s="69"/>
      <c r="D4" s="69"/>
      <c r="E4" s="69"/>
      <c r="F4" s="69"/>
      <c r="G4" s="112"/>
    </row>
    <row r="5" spans="1:7" s="5" customFormat="1" ht="39" customHeight="1">
      <c r="A5" s="131" t="s">
        <v>148</v>
      </c>
      <c r="B5" s="132"/>
      <c r="C5" s="132"/>
      <c r="D5" s="132"/>
      <c r="E5" s="132"/>
      <c r="F5" s="132"/>
      <c r="G5" s="133"/>
    </row>
    <row r="6" spans="1:7" s="5" customFormat="1" ht="18.75">
      <c r="A6" s="111"/>
      <c r="B6" s="69"/>
      <c r="C6" s="69"/>
      <c r="D6" s="69"/>
      <c r="E6" s="69"/>
      <c r="F6" s="69"/>
      <c r="G6" s="112"/>
    </row>
    <row r="7" spans="1:7" s="5" customFormat="1" ht="18.75">
      <c r="A7" s="63" t="s">
        <v>149</v>
      </c>
      <c r="B7" s="69"/>
      <c r="C7" s="69"/>
      <c r="D7" s="69"/>
      <c r="E7" s="69"/>
      <c r="F7" s="69"/>
      <c r="G7" s="112"/>
    </row>
    <row r="8" spans="1:7" s="5" customFormat="1" ht="18.75">
      <c r="A8" s="113" t="s">
        <v>150</v>
      </c>
      <c r="B8" s="69"/>
      <c r="C8" s="69"/>
      <c r="D8" s="69"/>
      <c r="E8" s="69"/>
      <c r="F8" s="69"/>
      <c r="G8" s="112"/>
    </row>
    <row r="9" spans="1:7" s="5" customFormat="1" ht="18.75">
      <c r="A9" s="111"/>
      <c r="B9" s="69"/>
      <c r="C9" s="69"/>
      <c r="D9" s="69"/>
      <c r="E9" s="69"/>
      <c r="F9" s="69"/>
      <c r="G9" s="112"/>
    </row>
    <row r="10" spans="1:7" s="5" customFormat="1" ht="18.75">
      <c r="A10" s="60" t="s">
        <v>151</v>
      </c>
      <c r="B10" s="114"/>
      <c r="C10" s="69"/>
      <c r="D10" s="69"/>
      <c r="E10" s="69"/>
      <c r="F10" s="69"/>
      <c r="G10" s="112"/>
    </row>
    <row r="11" spans="1:7" s="5" customFormat="1" ht="18.75">
      <c r="A11" s="65" t="s">
        <v>152</v>
      </c>
      <c r="B11" s="115"/>
      <c r="C11" s="69"/>
      <c r="D11" s="69"/>
      <c r="E11" s="69"/>
      <c r="F11" s="69"/>
      <c r="G11" s="112"/>
    </row>
    <row r="12" spans="1:7" s="5" customFormat="1" ht="18" customHeight="1" thickBot="1">
      <c r="A12" s="116"/>
      <c r="B12" s="117"/>
      <c r="C12" s="117"/>
      <c r="D12" s="117"/>
      <c r="E12" s="117" t="s">
        <v>153</v>
      </c>
      <c r="F12" s="117"/>
      <c r="G12" s="118"/>
    </row>
    <row r="14" spans="1:11" ht="18.75">
      <c r="A14" s="134" t="s">
        <v>154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6"/>
    </row>
    <row r="16" ht="18.75">
      <c r="A16" s="31" t="s">
        <v>155</v>
      </c>
    </row>
    <row r="17" ht="18.75">
      <c r="A17" s="31" t="s">
        <v>156</v>
      </c>
    </row>
    <row r="18" ht="18.75">
      <c r="A18" s="31" t="s">
        <v>164</v>
      </c>
    </row>
    <row r="19" ht="18.75">
      <c r="A19" s="31" t="s">
        <v>157</v>
      </c>
    </row>
    <row r="20" ht="18.75">
      <c r="A20" s="31" t="s">
        <v>158</v>
      </c>
    </row>
    <row r="21" ht="18.75">
      <c r="A21" s="31" t="s">
        <v>159</v>
      </c>
    </row>
    <row r="22" ht="18.75">
      <c r="A22" s="31" t="s">
        <v>179</v>
      </c>
    </row>
    <row r="23" ht="18.75">
      <c r="A23" s="31" t="s">
        <v>160</v>
      </c>
    </row>
    <row r="24" spans="1:11" ht="36.75" customHeight="1">
      <c r="A24" s="135" t="s">
        <v>180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1:11" ht="36.75" customHeight="1">
      <c r="A25" s="135" t="s">
        <v>178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ht="18.75">
      <c r="A26" s="31"/>
    </row>
    <row r="29" spans="1:12" ht="18.75">
      <c r="A29" s="28" t="s">
        <v>144</v>
      </c>
      <c r="B29" s="42"/>
      <c r="C29" s="42"/>
      <c r="D29" s="32"/>
      <c r="E29" s="32"/>
      <c r="F29" s="41"/>
      <c r="G29" s="119"/>
      <c r="H29" s="119"/>
      <c r="I29" s="31"/>
      <c r="J29" s="31" t="s">
        <v>145</v>
      </c>
      <c r="L29" s="32"/>
    </row>
    <row r="30" spans="1:12" ht="18.75">
      <c r="A30" s="108"/>
      <c r="B30" s="109"/>
      <c r="C30" s="120"/>
      <c r="D30" s="32"/>
      <c r="E30" s="32"/>
      <c r="F30" s="42"/>
      <c r="G30" s="123" t="s">
        <v>3</v>
      </c>
      <c r="H30" s="123"/>
      <c r="I30" s="32"/>
      <c r="J30" s="32"/>
      <c r="K30" s="32"/>
      <c r="L30" s="32"/>
    </row>
    <row r="31" spans="1:11" ht="18.75">
      <c r="A31" s="28"/>
      <c r="B31" s="41"/>
      <c r="C31" s="41"/>
      <c r="D31" s="29"/>
      <c r="F31" s="32"/>
      <c r="G31" s="110"/>
      <c r="H31" s="32"/>
      <c r="I31" s="32"/>
      <c r="J31" s="32"/>
      <c r="K31" s="32"/>
    </row>
    <row r="32" spans="1:12" ht="18.75">
      <c r="A32" s="28" t="s">
        <v>163</v>
      </c>
      <c r="B32" s="42"/>
      <c r="C32" s="42"/>
      <c r="D32" s="32"/>
      <c r="E32" s="32"/>
      <c r="F32" s="41"/>
      <c r="G32" s="119"/>
      <c r="H32" s="119"/>
      <c r="I32" s="31"/>
      <c r="J32" s="31" t="s">
        <v>0</v>
      </c>
      <c r="L32" s="32"/>
    </row>
    <row r="33" spans="1:12" ht="18.75">
      <c r="A33" s="33"/>
      <c r="B33" s="33"/>
      <c r="C33" s="32"/>
      <c r="D33" s="32"/>
      <c r="E33" s="32"/>
      <c r="F33" s="42"/>
      <c r="G33" s="124" t="s">
        <v>3</v>
      </c>
      <c r="H33" s="124"/>
      <c r="I33" s="32"/>
      <c r="J33" s="32"/>
      <c r="K33" s="32"/>
      <c r="L33" s="32"/>
    </row>
    <row r="34" ht="18.75">
      <c r="B34" s="30" t="s">
        <v>153</v>
      </c>
    </row>
  </sheetData>
  <sheetProtection/>
  <mergeCells count="8">
    <mergeCell ref="G30:H30"/>
    <mergeCell ref="G33:H33"/>
    <mergeCell ref="A2:G2"/>
    <mergeCell ref="A3:G3"/>
    <mergeCell ref="A5:G5"/>
    <mergeCell ref="A14:J14"/>
    <mergeCell ref="A24:K24"/>
    <mergeCell ref="A25:K25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1">
      <selection activeCell="E26" sqref="E26:E29"/>
    </sheetView>
  </sheetViews>
  <sheetFormatPr defaultColWidth="9.00390625" defaultRowHeight="12.75"/>
  <cols>
    <col min="1" max="1" width="58.875" style="5" customWidth="1"/>
    <col min="2" max="3" width="7.875" style="10" customWidth="1"/>
    <col min="4" max="4" width="6.125" style="10" customWidth="1"/>
    <col min="5" max="5" width="10.625" style="10" customWidth="1"/>
    <col min="6" max="6" width="11.75390625" style="10" customWidth="1"/>
    <col min="7" max="7" width="9.75390625" style="11" customWidth="1"/>
    <col min="8" max="9" width="10.00390625" style="11" customWidth="1"/>
    <col min="10" max="10" width="9.75390625" style="11" customWidth="1"/>
    <col min="11" max="16384" width="9.125" style="5" customWidth="1"/>
  </cols>
  <sheetData>
    <row r="1" spans="2:10" s="30" customFormat="1" ht="19.5" thickBot="1">
      <c r="B1" s="58"/>
      <c r="C1" s="58"/>
      <c r="D1" s="58"/>
      <c r="E1" s="58"/>
      <c r="F1" s="58"/>
      <c r="G1" s="59"/>
      <c r="H1" s="59"/>
      <c r="I1" s="59"/>
      <c r="J1" s="59"/>
    </row>
    <row r="2" spans="1:12" s="30" customFormat="1" ht="27" customHeight="1">
      <c r="A2" s="161" t="s">
        <v>170</v>
      </c>
      <c r="B2" s="162"/>
      <c r="C2" s="43"/>
      <c r="D2" s="135" t="str">
        <f>""&amp;ROUND(SUM(F57),1)&amp;" (ўн етти миллиард саккиз юз йигирма миллион эллик уч) минг сўм миқдорида тасдиқланган."</f>
        <v>17820053 (ўн етти миллиард саккиз юз йигирма миллион эллик уч) минг сўм миқдорида тасдиқланган.</v>
      </c>
      <c r="E2" s="135"/>
      <c r="F2" s="135"/>
      <c r="G2" s="135"/>
      <c r="H2" s="135"/>
      <c r="I2" s="135"/>
      <c r="J2" s="135"/>
      <c r="K2" s="44"/>
      <c r="L2" s="44"/>
    </row>
    <row r="3" spans="1:12" s="30" customFormat="1" ht="27" customHeight="1">
      <c r="A3" s="163" t="s">
        <v>57</v>
      </c>
      <c r="B3" s="164"/>
      <c r="C3" s="43"/>
      <c r="D3" s="135"/>
      <c r="E3" s="135"/>
      <c r="F3" s="135"/>
      <c r="G3" s="135"/>
      <c r="H3" s="135"/>
      <c r="I3" s="135"/>
      <c r="J3" s="135"/>
      <c r="K3" s="44"/>
      <c r="L3" s="44"/>
    </row>
    <row r="4" spans="1:12" s="30" customFormat="1" ht="18" customHeight="1">
      <c r="A4" s="163" t="s">
        <v>53</v>
      </c>
      <c r="B4" s="164"/>
      <c r="C4" s="43"/>
      <c r="D4" s="136" t="s">
        <v>1</v>
      </c>
      <c r="E4" s="136"/>
      <c r="F4" s="136"/>
      <c r="G4" s="136"/>
      <c r="H4" s="136"/>
      <c r="I4" s="136"/>
      <c r="J4" s="136"/>
      <c r="K4" s="121"/>
      <c r="L4" s="45"/>
    </row>
    <row r="5" spans="1:12" s="30" customFormat="1" ht="36" customHeight="1">
      <c r="A5" s="165" t="s">
        <v>64</v>
      </c>
      <c r="B5" s="166"/>
      <c r="C5" s="43"/>
      <c r="D5" s="157" t="str">
        <f>"шу жумладан иш ҳақи: "&amp;ROUND(SUM(F33),1)&amp;" (ўн тўрт миллиард икки юз саксон тўрт миллион олти юз ўн икки) минг сўм."</f>
        <v>шу жумладан иш ҳақи: 14284612 (ўн тўрт миллиард икки юз саксон тўрт миллион олти юз ўн икки) минг сўм.</v>
      </c>
      <c r="E5" s="157"/>
      <c r="F5" s="157"/>
      <c r="G5" s="157"/>
      <c r="H5" s="157"/>
      <c r="I5" s="157"/>
      <c r="J5" s="157"/>
      <c r="K5" s="46"/>
      <c r="L5" s="46"/>
    </row>
    <row r="6" spans="1:12" s="30" customFormat="1" ht="18.75">
      <c r="A6" s="131" t="s">
        <v>172</v>
      </c>
      <c r="B6" s="133"/>
      <c r="C6" s="43"/>
      <c r="D6" s="136" t="s">
        <v>2</v>
      </c>
      <c r="E6" s="136"/>
      <c r="F6" s="136"/>
      <c r="G6" s="136"/>
      <c r="H6" s="136"/>
      <c r="I6" s="136"/>
      <c r="J6" s="136"/>
      <c r="K6" s="121"/>
      <c r="L6" s="45"/>
    </row>
    <row r="7" spans="1:12" s="30" customFormat="1" ht="18.75">
      <c r="A7" s="61" t="s">
        <v>63</v>
      </c>
      <c r="B7" s="62"/>
      <c r="C7" s="43"/>
      <c r="D7" s="6" t="s">
        <v>60</v>
      </c>
      <c r="E7" s="48"/>
      <c r="F7" s="48"/>
      <c r="G7" s="48"/>
      <c r="H7" s="48"/>
      <c r="I7" s="48"/>
      <c r="J7" s="48"/>
      <c r="K7" s="48"/>
      <c r="L7" s="48"/>
    </row>
    <row r="8" spans="1:12" s="30" customFormat="1" ht="25.5" customHeight="1">
      <c r="A8" s="63" t="s">
        <v>58</v>
      </c>
      <c r="B8" s="62"/>
      <c r="C8" s="43"/>
      <c r="D8" s="6" t="s">
        <v>61</v>
      </c>
      <c r="E8" s="6"/>
      <c r="F8" s="6"/>
      <c r="G8" s="47"/>
      <c r="H8" s="6"/>
      <c r="I8" s="6"/>
      <c r="J8" s="6"/>
      <c r="K8" s="6"/>
      <c r="L8" s="6"/>
    </row>
    <row r="9" spans="1:12" s="30" customFormat="1" ht="18.75">
      <c r="A9" s="60" t="s">
        <v>59</v>
      </c>
      <c r="B9" s="64"/>
      <c r="C9" s="49"/>
      <c r="D9" s="6"/>
      <c r="E9" s="6"/>
      <c r="F9" s="6"/>
      <c r="G9" s="49"/>
      <c r="H9" s="6"/>
      <c r="I9" s="6"/>
      <c r="J9" s="6"/>
      <c r="K9" s="6"/>
      <c r="L9" s="6"/>
    </row>
    <row r="10" spans="1:12" s="30" customFormat="1" ht="18.75" customHeight="1">
      <c r="A10" s="65" t="s">
        <v>65</v>
      </c>
      <c r="B10" s="66"/>
      <c r="C10" s="69"/>
      <c r="D10" s="48" t="s">
        <v>171</v>
      </c>
      <c r="E10" s="69"/>
      <c r="F10" s="69"/>
      <c r="G10" s="47"/>
      <c r="I10" s="50"/>
      <c r="J10" s="50"/>
      <c r="K10" s="50"/>
      <c r="L10" s="50"/>
    </row>
    <row r="11" spans="1:12" s="30" customFormat="1" ht="19.5" thickBot="1">
      <c r="A11" s="67" t="s">
        <v>54</v>
      </c>
      <c r="B11" s="68"/>
      <c r="C11" s="47"/>
      <c r="D11" s="48"/>
      <c r="E11" s="48"/>
      <c r="F11" s="48"/>
      <c r="G11" s="47"/>
      <c r="H11" s="48"/>
      <c r="I11" s="48"/>
      <c r="J11" s="48"/>
      <c r="K11" s="48"/>
      <c r="L11" s="48"/>
    </row>
    <row r="12" spans="1:10" ht="18.75">
      <c r="A12" s="3"/>
      <c r="B12" s="4"/>
      <c r="C12" s="4"/>
      <c r="D12" s="5"/>
      <c r="E12" s="5"/>
      <c r="F12" s="48"/>
      <c r="G12" s="5"/>
      <c r="H12" s="5"/>
      <c r="I12" s="5"/>
      <c r="J12" s="5"/>
    </row>
    <row r="13" spans="1:10" ht="18.75">
      <c r="A13" s="3"/>
      <c r="B13" s="4"/>
      <c r="C13" s="4"/>
      <c r="D13" s="5"/>
      <c r="E13" s="5"/>
      <c r="F13" s="48"/>
      <c r="G13" s="5"/>
      <c r="H13" s="5"/>
      <c r="I13" s="5"/>
      <c r="J13" s="5"/>
    </row>
    <row r="14" spans="1:10" ht="19.5" customHeight="1">
      <c r="A14" s="134" t="s">
        <v>168</v>
      </c>
      <c r="B14" s="134"/>
      <c r="C14" s="134"/>
      <c r="D14" s="134"/>
      <c r="E14" s="134"/>
      <c r="F14" s="134"/>
      <c r="G14" s="134"/>
      <c r="H14" s="134"/>
      <c r="I14" s="134"/>
      <c r="J14" s="134"/>
    </row>
    <row r="15" spans="2:10" ht="15.75">
      <c r="B15" s="2"/>
      <c r="C15" s="5"/>
      <c r="D15" s="5"/>
      <c r="E15" s="5"/>
      <c r="F15" s="5"/>
      <c r="G15" s="5"/>
      <c r="H15" s="5"/>
      <c r="I15" s="5"/>
      <c r="J15" s="5"/>
    </row>
    <row r="16" spans="2:10" ht="15.75">
      <c r="B16" s="7"/>
      <c r="C16" s="7" t="s">
        <v>55</v>
      </c>
      <c r="D16" s="5"/>
      <c r="E16" s="5"/>
      <c r="F16" s="7"/>
      <c r="G16" s="5"/>
      <c r="H16" s="5"/>
      <c r="I16" s="5"/>
      <c r="J16" s="5"/>
    </row>
    <row r="17" spans="2:10" s="1" customFormat="1" ht="15.75">
      <c r="B17" s="8"/>
      <c r="C17" s="8" t="s">
        <v>62</v>
      </c>
      <c r="D17" s="8"/>
      <c r="E17" s="8"/>
      <c r="F17" s="8"/>
      <c r="G17" s="8"/>
      <c r="H17" s="8"/>
      <c r="I17" s="8"/>
      <c r="J17" s="8"/>
    </row>
    <row r="18" spans="2:10" s="1" customFormat="1" ht="15.75">
      <c r="B18" s="8"/>
      <c r="C18" s="8" t="s">
        <v>45</v>
      </c>
      <c r="D18" s="8"/>
      <c r="E18" s="8"/>
      <c r="F18" s="8"/>
      <c r="G18" s="8"/>
      <c r="H18" s="8"/>
      <c r="I18" s="8"/>
      <c r="J18" s="8"/>
    </row>
    <row r="19" spans="2:10" s="1" customFormat="1" ht="15.75">
      <c r="B19" s="9"/>
      <c r="C19" s="9" t="s">
        <v>4</v>
      </c>
      <c r="D19" s="9"/>
      <c r="E19" s="9"/>
      <c r="F19" s="9"/>
      <c r="G19" s="9"/>
      <c r="H19" s="9"/>
      <c r="I19" s="9"/>
      <c r="J19" s="9"/>
    </row>
    <row r="20" spans="2:10" s="1" customFormat="1" ht="15.75">
      <c r="B20" s="9"/>
      <c r="C20" s="9" t="s">
        <v>175</v>
      </c>
      <c r="D20" s="9"/>
      <c r="E20" s="9"/>
      <c r="F20" s="9"/>
      <c r="G20" s="9"/>
      <c r="H20" s="9"/>
      <c r="I20" s="9"/>
      <c r="J20" s="9"/>
    </row>
    <row r="21" spans="2:10" s="1" customFormat="1" ht="15.75">
      <c r="B21" s="9"/>
      <c r="C21" s="9" t="s">
        <v>176</v>
      </c>
      <c r="D21" s="9"/>
      <c r="E21" s="9"/>
      <c r="F21" s="9"/>
      <c r="G21" s="9"/>
      <c r="H21" s="9"/>
      <c r="I21" s="9"/>
      <c r="J21" s="9"/>
    </row>
    <row r="22" spans="2:10" s="1" customFormat="1" ht="15.75">
      <c r="B22" s="9"/>
      <c r="C22" s="9" t="s">
        <v>56</v>
      </c>
      <c r="D22" s="9"/>
      <c r="E22" s="9"/>
      <c r="F22" s="9"/>
      <c r="G22" s="9"/>
      <c r="H22" s="9"/>
      <c r="I22" s="9"/>
      <c r="J22" s="9"/>
    </row>
    <row r="23" spans="2:10" s="1" customFormat="1" ht="15.75">
      <c r="B23" s="9"/>
      <c r="C23" s="9" t="s">
        <v>46</v>
      </c>
      <c r="D23" s="9"/>
      <c r="E23" s="9"/>
      <c r="F23" s="9"/>
      <c r="G23" s="9"/>
      <c r="H23" s="9"/>
      <c r="I23" s="9"/>
      <c r="J23" s="9"/>
    </row>
    <row r="24" spans="2:10" s="1" customFormat="1" ht="15.75">
      <c r="B24" s="9"/>
      <c r="C24" s="9" t="s">
        <v>177</v>
      </c>
      <c r="D24" s="9"/>
      <c r="E24" s="9"/>
      <c r="F24" s="9"/>
      <c r="G24" s="9"/>
      <c r="H24" s="9"/>
      <c r="I24" s="9"/>
      <c r="J24" s="9"/>
    </row>
    <row r="25" ht="16.5" thickBot="1">
      <c r="A25" s="53"/>
    </row>
    <row r="26" spans="1:10" ht="13.5" customHeight="1" thickBot="1">
      <c r="A26" s="140" t="s">
        <v>47</v>
      </c>
      <c r="B26" s="143" t="s">
        <v>5</v>
      </c>
      <c r="C26" s="143" t="s">
        <v>6</v>
      </c>
      <c r="D26" s="143" t="s">
        <v>7</v>
      </c>
      <c r="E26" s="158" t="s">
        <v>169</v>
      </c>
      <c r="F26" s="152" t="s">
        <v>167</v>
      </c>
      <c r="G26" s="153"/>
      <c r="H26" s="153"/>
      <c r="I26" s="153"/>
      <c r="J26" s="154"/>
    </row>
    <row r="27" spans="1:10" ht="13.5" customHeight="1" thickBot="1">
      <c r="A27" s="141"/>
      <c r="B27" s="144"/>
      <c r="C27" s="144"/>
      <c r="D27" s="144"/>
      <c r="E27" s="159"/>
      <c r="F27" s="149" t="s">
        <v>48</v>
      </c>
      <c r="G27" s="152" t="s">
        <v>41</v>
      </c>
      <c r="H27" s="153"/>
      <c r="I27" s="153"/>
      <c r="J27" s="154"/>
    </row>
    <row r="28" spans="1:10" ht="13.5" customHeight="1">
      <c r="A28" s="141"/>
      <c r="B28" s="144"/>
      <c r="C28" s="144"/>
      <c r="D28" s="144"/>
      <c r="E28" s="159"/>
      <c r="F28" s="150"/>
      <c r="G28" s="155" t="s">
        <v>49</v>
      </c>
      <c r="H28" s="155" t="s">
        <v>50</v>
      </c>
      <c r="I28" s="155" t="s">
        <v>51</v>
      </c>
      <c r="J28" s="155" t="s">
        <v>52</v>
      </c>
    </row>
    <row r="29" spans="1:10" ht="32.25" customHeight="1" thickBot="1">
      <c r="A29" s="142"/>
      <c r="B29" s="145"/>
      <c r="C29" s="145"/>
      <c r="D29" s="145"/>
      <c r="E29" s="160"/>
      <c r="F29" s="151"/>
      <c r="G29" s="156"/>
      <c r="H29" s="156"/>
      <c r="I29" s="156"/>
      <c r="J29" s="156"/>
    </row>
    <row r="30" spans="1:10" ht="15.75" customHeight="1">
      <c r="A30" s="146" t="s">
        <v>8</v>
      </c>
      <c r="B30" s="147"/>
      <c r="C30" s="147"/>
      <c r="D30" s="147"/>
      <c r="E30" s="147"/>
      <c r="F30" s="147"/>
      <c r="G30" s="147"/>
      <c r="H30" s="147"/>
      <c r="I30" s="147"/>
      <c r="J30" s="148"/>
    </row>
    <row r="31" spans="1:10" ht="15.75">
      <c r="A31" s="34" t="s">
        <v>9</v>
      </c>
      <c r="B31" s="35">
        <v>41</v>
      </c>
      <c r="C31" s="35">
        <v>10</v>
      </c>
      <c r="D31" s="35" t="s">
        <v>10</v>
      </c>
      <c r="E31" s="54">
        <f>E32</f>
        <v>16115281</v>
      </c>
      <c r="F31" s="54">
        <f aca="true" t="shared" si="0" ref="F31:F36">SUM(G31+H31+I31+J31)</f>
        <v>14284612</v>
      </c>
      <c r="G31" s="54">
        <f>G32</f>
        <v>4526601</v>
      </c>
      <c r="H31" s="54">
        <f>H32</f>
        <v>4864937</v>
      </c>
      <c r="I31" s="54">
        <f>I32</f>
        <v>4893074</v>
      </c>
      <c r="J31" s="54">
        <f>J32</f>
        <v>0</v>
      </c>
    </row>
    <row r="32" spans="1:10" ht="15.75">
      <c r="A32" s="15" t="s">
        <v>11</v>
      </c>
      <c r="B32" s="14">
        <v>41</v>
      </c>
      <c r="C32" s="14">
        <v>11</v>
      </c>
      <c r="D32" s="14" t="s">
        <v>10</v>
      </c>
      <c r="E32" s="54">
        <f>SUM(E33:E33)</f>
        <v>16115281</v>
      </c>
      <c r="F32" s="54">
        <f t="shared" si="0"/>
        <v>14284612</v>
      </c>
      <c r="G32" s="54">
        <f>SUM(G33:G33)</f>
        <v>4526601</v>
      </c>
      <c r="H32" s="54">
        <f>SUM(H33:H33)</f>
        <v>4864937</v>
      </c>
      <c r="I32" s="54">
        <f>SUM(I33:I33)</f>
        <v>4893074</v>
      </c>
      <c r="J32" s="54">
        <f>SUM(J33:J33)</f>
        <v>0</v>
      </c>
    </row>
    <row r="33" spans="1:10" ht="15.75">
      <c r="A33" s="15" t="s">
        <v>12</v>
      </c>
      <c r="B33" s="16">
        <v>41</v>
      </c>
      <c r="C33" s="16">
        <v>11</v>
      </c>
      <c r="D33" s="16">
        <v>100</v>
      </c>
      <c r="E33" s="39">
        <v>16115281</v>
      </c>
      <c r="F33" s="54">
        <f t="shared" si="0"/>
        <v>14284612</v>
      </c>
      <c r="G33" s="39">
        <f>4250365+276236</f>
        <v>4526601</v>
      </c>
      <c r="H33" s="39">
        <f>4075688+789249</f>
        <v>4864937</v>
      </c>
      <c r="I33" s="39">
        <f>4103825+789249</f>
        <v>4893074</v>
      </c>
      <c r="J33" s="39"/>
    </row>
    <row r="34" spans="1:10" ht="30">
      <c r="A34" s="40" t="s">
        <v>13</v>
      </c>
      <c r="B34" s="17">
        <v>42</v>
      </c>
      <c r="C34" s="17">
        <v>99</v>
      </c>
      <c r="D34" s="17">
        <v>100</v>
      </c>
      <c r="E34" s="39"/>
      <c r="F34" s="54">
        <f t="shared" si="0"/>
        <v>0</v>
      </c>
      <c r="G34" s="39"/>
      <c r="H34" s="39"/>
      <c r="I34" s="39"/>
      <c r="J34" s="39"/>
    </row>
    <row r="35" spans="1:10" ht="15.75">
      <c r="A35" s="15" t="s">
        <v>42</v>
      </c>
      <c r="B35" s="17" t="s">
        <v>43</v>
      </c>
      <c r="C35" s="17" t="s">
        <v>33</v>
      </c>
      <c r="D35" s="17" t="s">
        <v>44</v>
      </c>
      <c r="E35" s="55">
        <v>30390</v>
      </c>
      <c r="F35" s="54">
        <f t="shared" si="0"/>
        <v>0</v>
      </c>
      <c r="G35" s="55"/>
      <c r="H35" s="55"/>
      <c r="I35" s="55"/>
      <c r="J35" s="55"/>
    </row>
    <row r="36" spans="1:10" ht="15.75">
      <c r="A36" s="18" t="s">
        <v>14</v>
      </c>
      <c r="B36" s="19"/>
      <c r="C36" s="19"/>
      <c r="D36" s="19"/>
      <c r="E36" s="20">
        <f>SUM(E31+E34+E35)</f>
        <v>16145671</v>
      </c>
      <c r="F36" s="54">
        <f t="shared" si="0"/>
        <v>14284612</v>
      </c>
      <c r="G36" s="20">
        <f>SUM(G31+G34+G35)</f>
        <v>4526601</v>
      </c>
      <c r="H36" s="20">
        <f>SUM(H31+H34+H35)</f>
        <v>4864937</v>
      </c>
      <c r="I36" s="20">
        <f>SUM(I31+I34+I35)</f>
        <v>4893074</v>
      </c>
      <c r="J36" s="20">
        <f>SUM(J31+J34+J35)</f>
        <v>0</v>
      </c>
    </row>
    <row r="37" spans="1:10" ht="15.75">
      <c r="A37" s="137" t="s">
        <v>15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ht="15.75">
      <c r="A38" s="36" t="s">
        <v>16</v>
      </c>
      <c r="B38" s="37" t="s">
        <v>17</v>
      </c>
      <c r="C38" s="37" t="s">
        <v>18</v>
      </c>
      <c r="D38" s="37" t="s">
        <v>19</v>
      </c>
      <c r="E38" s="51">
        <v>3958149</v>
      </c>
      <c r="F38" s="12">
        <f>SUM(G38+H38+I38+J38)</f>
        <v>3535441</v>
      </c>
      <c r="G38" s="52">
        <f>1051965+68368</f>
        <v>1120333</v>
      </c>
      <c r="H38" s="52">
        <f>1008733+195339</f>
        <v>1204072</v>
      </c>
      <c r="I38" s="52">
        <f>1015697+195339</f>
        <v>1211036</v>
      </c>
      <c r="J38" s="52"/>
    </row>
    <row r="39" spans="1:10" ht="15.75">
      <c r="A39" s="15" t="s">
        <v>20</v>
      </c>
      <c r="B39" s="16" t="s">
        <v>17</v>
      </c>
      <c r="C39" s="16" t="s">
        <v>18</v>
      </c>
      <c r="D39" s="16" t="s">
        <v>21</v>
      </c>
      <c r="E39" s="51"/>
      <c r="F39" s="12">
        <f>SUM(G39+H39+I39+J39)</f>
        <v>0</v>
      </c>
      <c r="G39" s="22"/>
      <c r="H39" s="22"/>
      <c r="I39" s="22"/>
      <c r="J39" s="22"/>
    </row>
    <row r="40" spans="1:10" ht="15.75">
      <c r="A40" s="18" t="s">
        <v>22</v>
      </c>
      <c r="B40" s="22"/>
      <c r="C40" s="22"/>
      <c r="D40" s="22"/>
      <c r="E40" s="21">
        <f>SUM(E38:E39)</f>
        <v>3958149</v>
      </c>
      <c r="F40" s="12">
        <f>SUM(G40+H40+I40+J40)</f>
        <v>3535441</v>
      </c>
      <c r="G40" s="21">
        <f>SUM(G38:G39)</f>
        <v>1120333</v>
      </c>
      <c r="H40" s="21">
        <f>SUM(H38:H39)</f>
        <v>1204072</v>
      </c>
      <c r="I40" s="21">
        <f>SUM(I38:I39)</f>
        <v>1211036</v>
      </c>
      <c r="J40" s="21">
        <f>SUM(J38:J39)</f>
        <v>0</v>
      </c>
    </row>
    <row r="41" spans="1:10" ht="15.75">
      <c r="A41" s="137" t="s">
        <v>28</v>
      </c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ht="15.75">
      <c r="A42" s="34" t="s">
        <v>29</v>
      </c>
      <c r="B42" s="35" t="s">
        <v>30</v>
      </c>
      <c r="C42" s="35" t="s">
        <v>31</v>
      </c>
      <c r="D42" s="35" t="s">
        <v>10</v>
      </c>
      <c r="E42" s="12">
        <f>SUM(E43+E45)</f>
        <v>0</v>
      </c>
      <c r="F42" s="12">
        <f aca="true" t="shared" si="1" ref="F42:F53">SUM(G42+H42+I42+J42)</f>
        <v>0</v>
      </c>
      <c r="G42" s="12">
        <f>SUM(G43+G45+G47)</f>
        <v>0</v>
      </c>
      <c r="H42" s="12">
        <f>SUM(H43+H45+H47)</f>
        <v>0</v>
      </c>
      <c r="I42" s="12">
        <f>SUM(I43+I45+I47)</f>
        <v>0</v>
      </c>
      <c r="J42" s="12">
        <f>SUM(J43+J45+J47)</f>
        <v>0</v>
      </c>
    </row>
    <row r="43" spans="1:10" ht="15.75">
      <c r="A43" s="15" t="s">
        <v>32</v>
      </c>
      <c r="B43" s="16" t="s">
        <v>30</v>
      </c>
      <c r="C43" s="16" t="s">
        <v>33</v>
      </c>
      <c r="D43" s="16" t="s">
        <v>10</v>
      </c>
      <c r="E43" s="21">
        <f>SUM(E44)</f>
        <v>0</v>
      </c>
      <c r="F43" s="12">
        <f t="shared" si="1"/>
        <v>0</v>
      </c>
      <c r="G43" s="21">
        <f>SUM(G44)</f>
        <v>0</v>
      </c>
      <c r="H43" s="21">
        <f>SUM(H44)</f>
        <v>0</v>
      </c>
      <c r="I43" s="21">
        <f>SUM(I44)</f>
        <v>0</v>
      </c>
      <c r="J43" s="21">
        <f>SUM(J44)</f>
        <v>0</v>
      </c>
    </row>
    <row r="44" spans="1:10" ht="15.75">
      <c r="A44" s="15" t="s">
        <v>34</v>
      </c>
      <c r="B44" s="16" t="s">
        <v>30</v>
      </c>
      <c r="C44" s="16" t="s">
        <v>33</v>
      </c>
      <c r="D44" s="16" t="s">
        <v>21</v>
      </c>
      <c r="E44" s="21"/>
      <c r="F44" s="12">
        <f t="shared" si="1"/>
        <v>0</v>
      </c>
      <c r="G44" s="22"/>
      <c r="H44" s="22"/>
      <c r="I44" s="22"/>
      <c r="J44" s="22"/>
    </row>
    <row r="45" spans="1:10" ht="15.75">
      <c r="A45" s="15" t="s">
        <v>35</v>
      </c>
      <c r="B45" s="16" t="s">
        <v>30</v>
      </c>
      <c r="C45" s="16" t="s">
        <v>36</v>
      </c>
      <c r="D45" s="16" t="s">
        <v>10</v>
      </c>
      <c r="E45" s="21">
        <f>SUM(E46)</f>
        <v>0</v>
      </c>
      <c r="F45" s="12">
        <f t="shared" si="1"/>
        <v>0</v>
      </c>
      <c r="G45" s="21">
        <f>SUM(G46)</f>
        <v>0</v>
      </c>
      <c r="H45" s="21">
        <f>SUM(H46)</f>
        <v>0</v>
      </c>
      <c r="I45" s="21">
        <f>SUM(I46)</f>
        <v>0</v>
      </c>
      <c r="J45" s="21">
        <f>SUM(J46)</f>
        <v>0</v>
      </c>
    </row>
    <row r="46" spans="1:10" ht="15.75">
      <c r="A46" s="15" t="s">
        <v>26</v>
      </c>
      <c r="B46" s="16" t="s">
        <v>30</v>
      </c>
      <c r="C46" s="16" t="s">
        <v>36</v>
      </c>
      <c r="D46" s="16" t="s">
        <v>27</v>
      </c>
      <c r="E46" s="21"/>
      <c r="F46" s="12">
        <f t="shared" si="1"/>
        <v>0</v>
      </c>
      <c r="G46" s="21"/>
      <c r="H46" s="21"/>
      <c r="I46" s="21"/>
      <c r="J46" s="21"/>
    </row>
    <row r="47" spans="1:10" ht="31.5">
      <c r="A47" s="15" t="s">
        <v>165</v>
      </c>
      <c r="B47" s="16" t="s">
        <v>30</v>
      </c>
      <c r="C47" s="16" t="s">
        <v>166</v>
      </c>
      <c r="D47" s="16" t="s">
        <v>10</v>
      </c>
      <c r="E47" s="20"/>
      <c r="F47" s="54">
        <f t="shared" si="1"/>
        <v>0</v>
      </c>
      <c r="G47" s="23"/>
      <c r="H47" s="23"/>
      <c r="I47" s="23"/>
      <c r="J47" s="23"/>
    </row>
    <row r="48" spans="1:10" ht="15.75">
      <c r="A48" s="13" t="s">
        <v>37</v>
      </c>
      <c r="B48" s="14" t="s">
        <v>30</v>
      </c>
      <c r="C48" s="14" t="s">
        <v>38</v>
      </c>
      <c r="D48" s="14" t="s">
        <v>10</v>
      </c>
      <c r="E48" s="21">
        <f>SUM(E49+E51)</f>
        <v>60146</v>
      </c>
      <c r="F48" s="12">
        <f t="shared" si="1"/>
        <v>0</v>
      </c>
      <c r="G48" s="21">
        <f>SUM(G49+G51)</f>
        <v>0</v>
      </c>
      <c r="H48" s="21">
        <f>SUM(H49+H51)</f>
        <v>0</v>
      </c>
      <c r="I48" s="21">
        <f>SUM(I49+I51)</f>
        <v>0</v>
      </c>
      <c r="J48" s="21">
        <f>SUM(J49+J51)</f>
        <v>0</v>
      </c>
    </row>
    <row r="49" spans="1:10" ht="15.75">
      <c r="A49" s="15" t="s">
        <v>32</v>
      </c>
      <c r="B49" s="16" t="s">
        <v>30</v>
      </c>
      <c r="C49" s="16" t="s">
        <v>18</v>
      </c>
      <c r="D49" s="16" t="s">
        <v>10</v>
      </c>
      <c r="E49" s="21">
        <f>SUM(E50)</f>
        <v>60146</v>
      </c>
      <c r="F49" s="12">
        <f t="shared" si="1"/>
        <v>0</v>
      </c>
      <c r="G49" s="21">
        <f>SUM(G50)</f>
        <v>0</v>
      </c>
      <c r="H49" s="21">
        <f>SUM(H50)</f>
        <v>0</v>
      </c>
      <c r="I49" s="21">
        <f>SUM(I50)</f>
        <v>0</v>
      </c>
      <c r="J49" s="21">
        <f>SUM(J50)</f>
        <v>0</v>
      </c>
    </row>
    <row r="50" spans="1:10" ht="15.75">
      <c r="A50" s="15" t="s">
        <v>34</v>
      </c>
      <c r="B50" s="16" t="s">
        <v>30</v>
      </c>
      <c r="C50" s="16" t="s">
        <v>18</v>
      </c>
      <c r="D50" s="16" t="s">
        <v>21</v>
      </c>
      <c r="E50" s="22">
        <v>60146</v>
      </c>
      <c r="F50" s="12">
        <f t="shared" si="1"/>
        <v>0</v>
      </c>
      <c r="G50" s="22"/>
      <c r="H50" s="22"/>
      <c r="I50" s="22"/>
      <c r="J50" s="22"/>
    </row>
    <row r="51" spans="1:10" ht="15.75">
      <c r="A51" s="15" t="s">
        <v>35</v>
      </c>
      <c r="B51" s="16" t="s">
        <v>30</v>
      </c>
      <c r="C51" s="16" t="s">
        <v>39</v>
      </c>
      <c r="D51" s="16" t="s">
        <v>10</v>
      </c>
      <c r="E51" s="21">
        <f>SUM(E52)</f>
        <v>0</v>
      </c>
      <c r="F51" s="12">
        <f t="shared" si="1"/>
        <v>0</v>
      </c>
      <c r="G51" s="21">
        <f>SUM(G52)</f>
        <v>0</v>
      </c>
      <c r="H51" s="21">
        <f>SUM(H52)</f>
        <v>0</v>
      </c>
      <c r="I51" s="21">
        <f>SUM(I52)</f>
        <v>0</v>
      </c>
      <c r="J51" s="21">
        <f>SUM(J52)</f>
        <v>0</v>
      </c>
    </row>
    <row r="52" spans="1:10" ht="15.75">
      <c r="A52" s="15" t="s">
        <v>26</v>
      </c>
      <c r="B52" s="16" t="s">
        <v>30</v>
      </c>
      <c r="C52" s="16" t="s">
        <v>39</v>
      </c>
      <c r="D52" s="16" t="s">
        <v>27</v>
      </c>
      <c r="E52" s="22"/>
      <c r="F52" s="12">
        <f t="shared" si="1"/>
        <v>0</v>
      </c>
      <c r="G52" s="21"/>
      <c r="H52" s="21"/>
      <c r="I52" s="21"/>
      <c r="J52" s="21"/>
    </row>
    <row r="53" spans="1:10" ht="15.75">
      <c r="A53" s="18" t="s">
        <v>40</v>
      </c>
      <c r="B53" s="22"/>
      <c r="C53" s="22"/>
      <c r="D53" s="22"/>
      <c r="E53" s="21">
        <f>SUM(E42+E48)</f>
        <v>60146</v>
      </c>
      <c r="F53" s="12">
        <f t="shared" si="1"/>
        <v>0</v>
      </c>
      <c r="G53" s="21">
        <f>SUM(G42+G48)</f>
        <v>0</v>
      </c>
      <c r="H53" s="21">
        <f>SUM(H42+H48)</f>
        <v>0</v>
      </c>
      <c r="I53" s="21">
        <f>SUM(I42+I48)</f>
        <v>0</v>
      </c>
      <c r="J53" s="21">
        <f>SUM(J42+J48)</f>
        <v>0</v>
      </c>
    </row>
    <row r="54" spans="1:10" ht="15.75">
      <c r="A54" s="137" t="s">
        <v>23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5.75">
      <c r="A55" s="38" t="s">
        <v>24</v>
      </c>
      <c r="B55" s="39"/>
      <c r="C55" s="39"/>
      <c r="D55" s="39"/>
      <c r="E55" s="39">
        <v>2495390</v>
      </c>
      <c r="F55" s="12">
        <f>SUM(G55+H55+I55+J55)</f>
        <v>0</v>
      </c>
      <c r="G55" s="39"/>
      <c r="H55" s="39"/>
      <c r="I55" s="39"/>
      <c r="J55" s="39"/>
    </row>
    <row r="56" spans="1:10" ht="15.75">
      <c r="A56" s="38"/>
      <c r="B56" s="39"/>
      <c r="C56" s="39"/>
      <c r="D56" s="39"/>
      <c r="E56" s="39"/>
      <c r="F56" s="12"/>
      <c r="G56" s="39"/>
      <c r="H56" s="39"/>
      <c r="I56" s="39"/>
      <c r="J56" s="39"/>
    </row>
    <row r="57" spans="1:10" ht="15.75">
      <c r="A57" s="24" t="s">
        <v>25</v>
      </c>
      <c r="B57" s="23"/>
      <c r="C57" s="23"/>
      <c r="D57" s="23"/>
      <c r="E57" s="20">
        <f>SUM(E36+E40+E53+E55)</f>
        <v>22659356</v>
      </c>
      <c r="F57" s="12">
        <f>SUM(G57+H57+I57+J57)</f>
        <v>17820053</v>
      </c>
      <c r="G57" s="20">
        <f>SUM(G36+G40+G53+G55)</f>
        <v>5646934</v>
      </c>
      <c r="H57" s="20">
        <f>SUM(H36+H40+H53+H55)</f>
        <v>6069009</v>
      </c>
      <c r="I57" s="20">
        <f>SUM(I36+I40+I53+I55)</f>
        <v>6104110</v>
      </c>
      <c r="J57" s="20">
        <f>SUM(J36+J40+J53+J55)</f>
        <v>0</v>
      </c>
    </row>
    <row r="58" spans="1:10" ht="15.75">
      <c r="A58" s="25"/>
      <c r="B58" s="26"/>
      <c r="C58" s="26"/>
      <c r="D58" s="26"/>
      <c r="E58" s="26"/>
      <c r="F58" s="26"/>
      <c r="G58" s="27"/>
      <c r="H58" s="27"/>
      <c r="I58" s="27"/>
      <c r="J58" s="27"/>
    </row>
    <row r="59" spans="1:5" s="30" customFormat="1" ht="18.75">
      <c r="A59" s="28"/>
      <c r="B59" s="41"/>
      <c r="C59" s="41"/>
      <c r="D59" s="29"/>
      <c r="E59" s="31"/>
    </row>
    <row r="60" spans="1:9" s="32" customFormat="1" ht="18.75">
      <c r="A60" s="28" t="s">
        <v>163</v>
      </c>
      <c r="B60" s="42"/>
      <c r="C60" s="42"/>
      <c r="E60" s="56"/>
      <c r="F60" s="29"/>
      <c r="G60" s="30"/>
      <c r="H60" s="31" t="s">
        <v>0</v>
      </c>
      <c r="I60" s="30"/>
    </row>
    <row r="61" spans="1:5" s="32" customFormat="1" ht="15.75">
      <c r="A61" s="33"/>
      <c r="B61" s="33"/>
      <c r="E61" s="57" t="s">
        <v>3</v>
      </c>
    </row>
  </sheetData>
  <sheetProtection/>
  <mergeCells count="26">
    <mergeCell ref="D2:J3"/>
    <mergeCell ref="D5:J5"/>
    <mergeCell ref="D6:J6"/>
    <mergeCell ref="A54:J54"/>
    <mergeCell ref="F26:J26"/>
    <mergeCell ref="E26:E29"/>
    <mergeCell ref="A2:B2"/>
    <mergeCell ref="A3:B3"/>
    <mergeCell ref="A4:B4"/>
    <mergeCell ref="A5:B5"/>
    <mergeCell ref="A6:B6"/>
    <mergeCell ref="A14:J14"/>
    <mergeCell ref="G28:G29"/>
    <mergeCell ref="H28:H29"/>
    <mergeCell ref="I28:I29"/>
    <mergeCell ref="J28:J29"/>
    <mergeCell ref="D4:J4"/>
    <mergeCell ref="A41:J41"/>
    <mergeCell ref="A26:A29"/>
    <mergeCell ref="B26:B29"/>
    <mergeCell ref="C26:C29"/>
    <mergeCell ref="D26:D29"/>
    <mergeCell ref="A30:J30"/>
    <mergeCell ref="F27:F29"/>
    <mergeCell ref="G27:J27"/>
    <mergeCell ref="A37:J37"/>
  </mergeCells>
  <printOptions horizontalCentered="1"/>
  <pageMargins left="0" right="0" top="0.1968503937007874" bottom="0.1968503937007874" header="0.1968503937007874" footer="0.196850393700787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74">
      <selection activeCell="E84" sqref="E84"/>
    </sheetView>
  </sheetViews>
  <sheetFormatPr defaultColWidth="9.00390625" defaultRowHeight="12.75"/>
  <cols>
    <col min="1" max="1" width="50.75390625" style="5" customWidth="1"/>
    <col min="2" max="3" width="7.875" style="10" customWidth="1"/>
    <col min="4" max="4" width="6.125" style="10" customWidth="1"/>
    <col min="5" max="5" width="8.375" style="10" bestFit="1" customWidth="1"/>
    <col min="6" max="6" width="8.25390625" style="11" customWidth="1"/>
    <col min="7" max="9" width="8.75390625" style="11" customWidth="1"/>
    <col min="10" max="11" width="9.125" style="5" customWidth="1"/>
    <col min="12" max="12" width="10.00390625" style="5" bestFit="1" customWidth="1"/>
    <col min="13" max="16384" width="9.125" style="5" customWidth="1"/>
  </cols>
  <sheetData>
    <row r="1" spans="5:9" ht="12.75">
      <c r="E1" s="11"/>
      <c r="F1" s="70" t="s">
        <v>66</v>
      </c>
      <c r="G1" s="70"/>
      <c r="H1" s="70"/>
      <c r="I1" s="5"/>
    </row>
    <row r="2" spans="5:9" ht="12.75">
      <c r="E2" s="11"/>
      <c r="F2" s="70" t="s">
        <v>67</v>
      </c>
      <c r="G2" s="70"/>
      <c r="H2" s="70"/>
      <c r="I2" s="5"/>
    </row>
    <row r="3" spans="5:9" ht="12.75">
      <c r="E3" s="11"/>
      <c r="F3" s="70"/>
      <c r="G3" s="70"/>
      <c r="H3" s="70"/>
      <c r="I3" s="5"/>
    </row>
    <row r="4" spans="1:9" s="30" customFormat="1" ht="18.75">
      <c r="A4" s="134" t="s">
        <v>68</v>
      </c>
      <c r="B4" s="134"/>
      <c r="C4" s="134"/>
      <c r="D4" s="134"/>
      <c r="E4" s="134"/>
      <c r="F4" s="134"/>
      <c r="G4" s="134"/>
      <c r="H4" s="134"/>
      <c r="I4" s="134"/>
    </row>
    <row r="5" spans="1:9" s="30" customFormat="1" ht="18.75">
      <c r="A5" s="134" t="s">
        <v>174</v>
      </c>
      <c r="B5" s="134"/>
      <c r="C5" s="134"/>
      <c r="D5" s="134"/>
      <c r="E5" s="134"/>
      <c r="F5" s="134"/>
      <c r="G5" s="134"/>
      <c r="H5" s="134"/>
      <c r="I5" s="134"/>
    </row>
    <row r="6" spans="1:9" s="30" customFormat="1" ht="18.75">
      <c r="A6" s="134" t="s">
        <v>69</v>
      </c>
      <c r="B6" s="134"/>
      <c r="C6" s="134"/>
      <c r="D6" s="134"/>
      <c r="E6" s="134"/>
      <c r="F6" s="134"/>
      <c r="G6" s="134"/>
      <c r="H6" s="134"/>
      <c r="I6" s="134"/>
    </row>
    <row r="7" spans="1:9" ht="19.5" thickBot="1">
      <c r="A7" s="71"/>
      <c r="B7" s="71"/>
      <c r="C7" s="71"/>
      <c r="D7" s="71"/>
      <c r="E7" s="71"/>
      <c r="F7" s="71"/>
      <c r="G7" s="71"/>
      <c r="H7" s="72" t="s">
        <v>70</v>
      </c>
      <c r="I7" s="71"/>
    </row>
    <row r="8" spans="1:9" ht="13.5" customHeight="1" thickBot="1">
      <c r="A8" s="140" t="s">
        <v>47</v>
      </c>
      <c r="B8" s="143" t="s">
        <v>5</v>
      </c>
      <c r="C8" s="143" t="s">
        <v>6</v>
      </c>
      <c r="D8" s="143" t="s">
        <v>7</v>
      </c>
      <c r="E8" s="152" t="s">
        <v>167</v>
      </c>
      <c r="F8" s="153"/>
      <c r="G8" s="153"/>
      <c r="H8" s="153"/>
      <c r="I8" s="154"/>
    </row>
    <row r="9" spans="1:9" ht="18" customHeight="1" thickBot="1">
      <c r="A9" s="141"/>
      <c r="B9" s="144"/>
      <c r="C9" s="144"/>
      <c r="D9" s="144"/>
      <c r="E9" s="149" t="s">
        <v>48</v>
      </c>
      <c r="F9" s="167" t="s">
        <v>41</v>
      </c>
      <c r="G9" s="168"/>
      <c r="H9" s="168"/>
      <c r="I9" s="169"/>
    </row>
    <row r="10" spans="1:9" ht="13.5" customHeight="1">
      <c r="A10" s="141"/>
      <c r="B10" s="144"/>
      <c r="C10" s="144"/>
      <c r="D10" s="144"/>
      <c r="E10" s="150"/>
      <c r="F10" s="155" t="s">
        <v>49</v>
      </c>
      <c r="G10" s="155" t="s">
        <v>71</v>
      </c>
      <c r="H10" s="155" t="s">
        <v>51</v>
      </c>
      <c r="I10" s="155" t="s">
        <v>52</v>
      </c>
    </row>
    <row r="11" spans="1:9" ht="23.25" customHeight="1" thickBot="1">
      <c r="A11" s="142"/>
      <c r="B11" s="145"/>
      <c r="C11" s="145"/>
      <c r="D11" s="145"/>
      <c r="E11" s="151"/>
      <c r="F11" s="156"/>
      <c r="G11" s="156"/>
      <c r="H11" s="156"/>
      <c r="I11" s="156"/>
    </row>
    <row r="12" spans="1:9" ht="16.5" customHeight="1">
      <c r="A12" s="73" t="s">
        <v>72</v>
      </c>
      <c r="B12" s="74"/>
      <c r="C12" s="74"/>
      <c r="D12" s="74"/>
      <c r="E12" s="75">
        <f>SUM(F12:I12)</f>
        <v>4951129</v>
      </c>
      <c r="F12" s="75">
        <f>SUM(F14+F58+F89+F93)</f>
        <v>2037735</v>
      </c>
      <c r="G12" s="75">
        <f>SUM(G14+G58+G89+G93)</f>
        <v>1693837</v>
      </c>
      <c r="H12" s="75">
        <f>SUM(H14+H58+H89+H93)</f>
        <v>988092</v>
      </c>
      <c r="I12" s="75">
        <f>SUM(I14+I58+I89+I93)</f>
        <v>231465</v>
      </c>
    </row>
    <row r="13" spans="1:9" ht="13.5">
      <c r="A13" s="76" t="s">
        <v>73</v>
      </c>
      <c r="B13" s="77"/>
      <c r="C13" s="77"/>
      <c r="D13" s="77"/>
      <c r="E13" s="78"/>
      <c r="F13" s="78"/>
      <c r="G13" s="78"/>
      <c r="H13" s="78"/>
      <c r="I13" s="78"/>
    </row>
    <row r="14" spans="1:9" ht="12.75">
      <c r="A14" s="79" t="s">
        <v>74</v>
      </c>
      <c r="B14" s="80">
        <v>42</v>
      </c>
      <c r="C14" s="80" t="s">
        <v>75</v>
      </c>
      <c r="D14" s="80" t="s">
        <v>10</v>
      </c>
      <c r="E14" s="81">
        <f aca="true" t="shared" si="0" ref="E14:E77">SUM(F14:I14)</f>
        <v>1803465</v>
      </c>
      <c r="F14" s="81">
        <f>SUM(F15+F18+F24+F37+F43+F50)</f>
        <v>362035</v>
      </c>
      <c r="G14" s="81">
        <f>SUM(G15+G18+G24+G37+G43+G50)</f>
        <v>587010</v>
      </c>
      <c r="H14" s="81">
        <f>SUM(H15+H18+H24+H37+H43+H50)</f>
        <v>637955</v>
      </c>
      <c r="I14" s="81">
        <f>SUM(I15+I18+I24+I37+I43+I50)</f>
        <v>216465</v>
      </c>
    </row>
    <row r="15" spans="1:9" ht="12.75">
      <c r="A15" s="82" t="s">
        <v>76</v>
      </c>
      <c r="B15" s="83">
        <v>42</v>
      </c>
      <c r="C15" s="83">
        <v>10</v>
      </c>
      <c r="D15" s="83" t="s">
        <v>10</v>
      </c>
      <c r="E15" s="84">
        <f t="shared" si="0"/>
        <v>90000</v>
      </c>
      <c r="F15" s="84">
        <f>SUM(F16:F17)</f>
        <v>30000</v>
      </c>
      <c r="G15" s="84">
        <f>SUM(G16:G17)</f>
        <v>30000</v>
      </c>
      <c r="H15" s="84">
        <f>SUM(H16:H17)</f>
        <v>15000</v>
      </c>
      <c r="I15" s="84">
        <f>SUM(I16:I17)</f>
        <v>15000</v>
      </c>
    </row>
    <row r="16" spans="1:9" ht="12.75">
      <c r="A16" s="85" t="s">
        <v>77</v>
      </c>
      <c r="B16" s="86">
        <v>42</v>
      </c>
      <c r="C16" s="86">
        <v>11</v>
      </c>
      <c r="D16" s="86" t="s">
        <v>10</v>
      </c>
      <c r="E16" s="87">
        <f t="shared" si="0"/>
        <v>60000</v>
      </c>
      <c r="F16" s="78">
        <v>15000</v>
      </c>
      <c r="G16" s="78">
        <v>15000</v>
      </c>
      <c r="H16" s="78">
        <v>15000</v>
      </c>
      <c r="I16" s="78">
        <v>15000</v>
      </c>
    </row>
    <row r="17" spans="1:9" ht="12.75">
      <c r="A17" s="85" t="s">
        <v>78</v>
      </c>
      <c r="B17" s="86">
        <v>42</v>
      </c>
      <c r="C17" s="86">
        <v>12</v>
      </c>
      <c r="D17" s="86" t="s">
        <v>10</v>
      </c>
      <c r="E17" s="87">
        <f t="shared" si="0"/>
        <v>30000</v>
      </c>
      <c r="F17" s="78">
        <v>15000</v>
      </c>
      <c r="G17" s="78">
        <v>15000</v>
      </c>
      <c r="H17" s="78"/>
      <c r="I17" s="78"/>
    </row>
    <row r="18" spans="1:9" ht="12.75">
      <c r="A18" s="82" t="s">
        <v>79</v>
      </c>
      <c r="B18" s="83">
        <v>42</v>
      </c>
      <c r="C18" s="83">
        <v>20</v>
      </c>
      <c r="D18" s="83" t="s">
        <v>10</v>
      </c>
      <c r="E18" s="84">
        <f t="shared" si="0"/>
        <v>1350</v>
      </c>
      <c r="F18" s="84">
        <f>SUM(F19:F23)</f>
        <v>270</v>
      </c>
      <c r="G18" s="84">
        <f>SUM(G19:G23)</f>
        <v>360</v>
      </c>
      <c r="H18" s="84">
        <f>SUM(H19:H23)</f>
        <v>405</v>
      </c>
      <c r="I18" s="84">
        <f>SUM(I19:I23)</f>
        <v>315</v>
      </c>
    </row>
    <row r="19" spans="1:9" ht="12.75">
      <c r="A19" s="85" t="s">
        <v>80</v>
      </c>
      <c r="B19" s="86">
        <v>42</v>
      </c>
      <c r="C19" s="86">
        <v>21</v>
      </c>
      <c r="D19" s="86" t="s">
        <v>10</v>
      </c>
      <c r="E19" s="87">
        <f t="shared" si="0"/>
        <v>1350</v>
      </c>
      <c r="F19" s="78">
        <v>270</v>
      </c>
      <c r="G19" s="78">
        <v>360</v>
      </c>
      <c r="H19" s="78">
        <v>405</v>
      </c>
      <c r="I19" s="78">
        <v>315</v>
      </c>
    </row>
    <row r="20" spans="1:9" ht="12.75">
      <c r="A20" s="85" t="s">
        <v>81</v>
      </c>
      <c r="B20" s="86">
        <v>42</v>
      </c>
      <c r="C20" s="86">
        <v>22</v>
      </c>
      <c r="D20" s="86" t="s">
        <v>10</v>
      </c>
      <c r="E20" s="87">
        <f t="shared" si="0"/>
        <v>0</v>
      </c>
      <c r="F20" s="78"/>
      <c r="G20" s="78"/>
      <c r="H20" s="78"/>
      <c r="I20" s="78"/>
    </row>
    <row r="21" spans="1:9" ht="12.75">
      <c r="A21" s="85" t="s">
        <v>82</v>
      </c>
      <c r="B21" s="86">
        <v>42</v>
      </c>
      <c r="C21" s="86">
        <v>23</v>
      </c>
      <c r="D21" s="86" t="s">
        <v>10</v>
      </c>
      <c r="E21" s="87">
        <f t="shared" si="0"/>
        <v>0</v>
      </c>
      <c r="F21" s="78"/>
      <c r="G21" s="78"/>
      <c r="H21" s="78"/>
      <c r="I21" s="78"/>
    </row>
    <row r="22" spans="1:9" ht="12.75">
      <c r="A22" s="85" t="s">
        <v>83</v>
      </c>
      <c r="B22" s="86">
        <v>42</v>
      </c>
      <c r="C22" s="86">
        <v>24</v>
      </c>
      <c r="D22" s="86" t="s">
        <v>10</v>
      </c>
      <c r="E22" s="87">
        <f t="shared" si="0"/>
        <v>0</v>
      </c>
      <c r="F22" s="78"/>
      <c r="G22" s="78"/>
      <c r="H22" s="78"/>
      <c r="I22" s="78"/>
    </row>
    <row r="23" spans="1:9" ht="38.25" customHeight="1">
      <c r="A23" s="88" t="s">
        <v>84</v>
      </c>
      <c r="B23" s="86">
        <v>42</v>
      </c>
      <c r="C23" s="86">
        <v>25</v>
      </c>
      <c r="D23" s="86" t="s">
        <v>10</v>
      </c>
      <c r="E23" s="87">
        <f t="shared" si="0"/>
        <v>0</v>
      </c>
      <c r="F23" s="78"/>
      <c r="G23" s="78"/>
      <c r="H23" s="78"/>
      <c r="I23" s="78"/>
    </row>
    <row r="24" spans="1:9" ht="12.75">
      <c r="A24" s="82" t="s">
        <v>85</v>
      </c>
      <c r="B24" s="83">
        <v>42</v>
      </c>
      <c r="C24" s="83">
        <v>30</v>
      </c>
      <c r="D24" s="83" t="s">
        <v>10</v>
      </c>
      <c r="E24" s="84">
        <f t="shared" si="0"/>
        <v>1087600</v>
      </c>
      <c r="F24" s="84">
        <f>SUM(F25+F26+F29+F36)</f>
        <v>190550</v>
      </c>
      <c r="G24" s="84">
        <f>SUM(G25+G26+G29+G36)</f>
        <v>416550</v>
      </c>
      <c r="H24" s="84">
        <f>SUM(H25+H26+H29+H36)</f>
        <v>419450</v>
      </c>
      <c r="I24" s="84">
        <f>SUM(I25+I26+I29+I36)</f>
        <v>61050</v>
      </c>
    </row>
    <row r="25" spans="1:9" ht="12.75">
      <c r="A25" s="85" t="s">
        <v>86</v>
      </c>
      <c r="B25" s="86">
        <v>42</v>
      </c>
      <c r="C25" s="86">
        <v>31</v>
      </c>
      <c r="D25" s="86" t="s">
        <v>10</v>
      </c>
      <c r="E25" s="87">
        <f t="shared" si="0"/>
        <v>0</v>
      </c>
      <c r="F25" s="78"/>
      <c r="G25" s="78"/>
      <c r="H25" s="78"/>
      <c r="I25" s="78"/>
    </row>
    <row r="26" spans="1:9" ht="12.75">
      <c r="A26" s="89" t="s">
        <v>87</v>
      </c>
      <c r="B26" s="90">
        <v>42</v>
      </c>
      <c r="C26" s="90">
        <v>32</v>
      </c>
      <c r="D26" s="90" t="s">
        <v>10</v>
      </c>
      <c r="E26" s="87">
        <f t="shared" si="0"/>
        <v>839200</v>
      </c>
      <c r="F26" s="87">
        <f>SUM(F27+F28)</f>
        <v>127800</v>
      </c>
      <c r="G26" s="87">
        <f>SUM(G27+G28)</f>
        <v>353300</v>
      </c>
      <c r="H26" s="87">
        <f>SUM(H27+H28)</f>
        <v>353300</v>
      </c>
      <c r="I26" s="87">
        <f>SUM(I27+I28)</f>
        <v>4800</v>
      </c>
    </row>
    <row r="27" spans="1:9" ht="12.75">
      <c r="A27" s="91" t="s">
        <v>88</v>
      </c>
      <c r="B27" s="86">
        <v>42</v>
      </c>
      <c r="C27" s="86">
        <v>32</v>
      </c>
      <c r="D27" s="86">
        <v>100</v>
      </c>
      <c r="E27" s="87">
        <f t="shared" si="0"/>
        <v>0</v>
      </c>
      <c r="F27" s="78"/>
      <c r="G27" s="78"/>
      <c r="H27" s="78"/>
      <c r="I27" s="78"/>
    </row>
    <row r="28" spans="1:10" ht="12.75">
      <c r="A28" s="85" t="s">
        <v>89</v>
      </c>
      <c r="B28" s="86">
        <v>42</v>
      </c>
      <c r="C28" s="86">
        <v>32</v>
      </c>
      <c r="D28" s="86">
        <v>200</v>
      </c>
      <c r="E28" s="87">
        <f t="shared" si="0"/>
        <v>839200</v>
      </c>
      <c r="F28" s="78">
        <f>4800+123000</f>
        <v>127800</v>
      </c>
      <c r="G28" s="78">
        <f>4800+348500</f>
        <v>353300</v>
      </c>
      <c r="H28" s="78">
        <f>4800+348500</f>
        <v>353300</v>
      </c>
      <c r="I28" s="78">
        <v>4800</v>
      </c>
      <c r="J28" s="92"/>
    </row>
    <row r="29" spans="1:9" ht="12.75">
      <c r="A29" s="89" t="s">
        <v>90</v>
      </c>
      <c r="B29" s="90">
        <v>42</v>
      </c>
      <c r="C29" s="90">
        <v>34</v>
      </c>
      <c r="D29" s="90" t="s">
        <v>10</v>
      </c>
      <c r="E29" s="87">
        <f t="shared" si="0"/>
        <v>216500</v>
      </c>
      <c r="F29" s="87">
        <f>SUM(F30+F31)</f>
        <v>52750</v>
      </c>
      <c r="G29" s="87">
        <f>SUM(G30+G31)</f>
        <v>51250</v>
      </c>
      <c r="H29" s="87">
        <f>SUM(H30+H31)</f>
        <v>56250</v>
      </c>
      <c r="I29" s="87">
        <f>SUM(I30+I31)</f>
        <v>56250</v>
      </c>
    </row>
    <row r="30" spans="1:9" ht="12.75">
      <c r="A30" s="85" t="s">
        <v>91</v>
      </c>
      <c r="B30" s="86">
        <v>42</v>
      </c>
      <c r="C30" s="86">
        <v>34</v>
      </c>
      <c r="D30" s="86">
        <v>100</v>
      </c>
      <c r="E30" s="87">
        <f t="shared" si="0"/>
        <v>150000</v>
      </c>
      <c r="F30" s="78">
        <v>35000</v>
      </c>
      <c r="G30" s="78">
        <v>35000</v>
      </c>
      <c r="H30" s="78">
        <v>40000</v>
      </c>
      <c r="I30" s="78">
        <v>40000</v>
      </c>
    </row>
    <row r="31" spans="1:9" ht="12.75" customHeight="1">
      <c r="A31" s="85" t="s">
        <v>92</v>
      </c>
      <c r="B31" s="86">
        <v>42</v>
      </c>
      <c r="C31" s="86">
        <v>34</v>
      </c>
      <c r="D31" s="86">
        <v>900</v>
      </c>
      <c r="E31" s="87">
        <f t="shared" si="0"/>
        <v>66500</v>
      </c>
      <c r="F31" s="87">
        <f>SUM(F32+F33+F34+F35)</f>
        <v>17750</v>
      </c>
      <c r="G31" s="87">
        <f>SUM(G32+G33+G34+G35)</f>
        <v>16250</v>
      </c>
      <c r="H31" s="87">
        <f>SUM(H32+H33+H34+H35)</f>
        <v>16250</v>
      </c>
      <c r="I31" s="87">
        <f>SUM(I32+I33+I34+I35)</f>
        <v>16250</v>
      </c>
    </row>
    <row r="32" spans="1:9" ht="12.75">
      <c r="A32" s="85" t="s">
        <v>93</v>
      </c>
      <c r="B32" s="86">
        <v>42</v>
      </c>
      <c r="C32" s="86">
        <v>34</v>
      </c>
      <c r="D32" s="86">
        <v>910</v>
      </c>
      <c r="E32" s="87">
        <f t="shared" si="0"/>
        <v>0</v>
      </c>
      <c r="F32" s="78"/>
      <c r="G32" s="78"/>
      <c r="H32" s="78"/>
      <c r="I32" s="78"/>
    </row>
    <row r="33" spans="1:9" ht="12.75">
      <c r="A33" s="85" t="s">
        <v>94</v>
      </c>
      <c r="B33" s="86">
        <v>42</v>
      </c>
      <c r="C33" s="86">
        <v>34</v>
      </c>
      <c r="D33" s="86">
        <v>920</v>
      </c>
      <c r="E33" s="87">
        <f t="shared" si="0"/>
        <v>38000</v>
      </c>
      <c r="F33" s="78">
        <v>8000</v>
      </c>
      <c r="G33" s="78">
        <v>10000</v>
      </c>
      <c r="H33" s="78">
        <v>10000</v>
      </c>
      <c r="I33" s="78">
        <v>10000</v>
      </c>
    </row>
    <row r="34" spans="1:9" ht="25.5">
      <c r="A34" s="93" t="s">
        <v>95</v>
      </c>
      <c r="B34" s="86">
        <v>42</v>
      </c>
      <c r="C34" s="86">
        <v>34</v>
      </c>
      <c r="D34" s="86">
        <v>930</v>
      </c>
      <c r="E34" s="87">
        <f t="shared" si="0"/>
        <v>3500</v>
      </c>
      <c r="F34" s="78">
        <v>3500</v>
      </c>
      <c r="G34" s="104"/>
      <c r="H34" s="78"/>
      <c r="I34" s="78"/>
    </row>
    <row r="35" spans="1:9" ht="12.75">
      <c r="A35" s="85" t="s">
        <v>96</v>
      </c>
      <c r="B35" s="86">
        <v>42</v>
      </c>
      <c r="C35" s="86">
        <v>34</v>
      </c>
      <c r="D35" s="86">
        <v>990</v>
      </c>
      <c r="E35" s="87">
        <f t="shared" si="0"/>
        <v>25000</v>
      </c>
      <c r="F35" s="78">
        <v>6250</v>
      </c>
      <c r="G35" s="78">
        <v>6250</v>
      </c>
      <c r="H35" s="78">
        <v>6250</v>
      </c>
      <c r="I35" s="78">
        <v>6250</v>
      </c>
    </row>
    <row r="36" spans="1:9" ht="27">
      <c r="A36" s="94" t="s">
        <v>97</v>
      </c>
      <c r="B36" s="90">
        <v>42</v>
      </c>
      <c r="C36" s="90">
        <v>39</v>
      </c>
      <c r="D36" s="90" t="s">
        <v>10</v>
      </c>
      <c r="E36" s="87">
        <f t="shared" si="0"/>
        <v>31900</v>
      </c>
      <c r="F36" s="104">
        <v>10000</v>
      </c>
      <c r="G36" s="104">
        <v>12000</v>
      </c>
      <c r="H36" s="104">
        <v>9900</v>
      </c>
      <c r="I36" s="78"/>
    </row>
    <row r="37" spans="1:9" ht="12.75">
      <c r="A37" s="82" t="s">
        <v>98</v>
      </c>
      <c r="B37" s="83">
        <v>42</v>
      </c>
      <c r="C37" s="83">
        <v>40</v>
      </c>
      <c r="D37" s="83" t="s">
        <v>10</v>
      </c>
      <c r="E37" s="84">
        <f t="shared" si="0"/>
        <v>0</v>
      </c>
      <c r="F37" s="95">
        <f>SUM(F38+F40+F42)</f>
        <v>0</v>
      </c>
      <c r="G37" s="95">
        <f>SUM(G38+G40+G42)</f>
        <v>0</v>
      </c>
      <c r="H37" s="95">
        <f>SUM(H38+H40+H42)</f>
        <v>0</v>
      </c>
      <c r="I37" s="95">
        <f>SUM(I38+I40+I42)</f>
        <v>0</v>
      </c>
    </row>
    <row r="38" spans="1:9" ht="12.75">
      <c r="A38" s="96" t="s">
        <v>87</v>
      </c>
      <c r="B38" s="90">
        <v>42</v>
      </c>
      <c r="C38" s="90">
        <v>42</v>
      </c>
      <c r="D38" s="90" t="s">
        <v>10</v>
      </c>
      <c r="E38" s="87">
        <f t="shared" si="0"/>
        <v>0</v>
      </c>
      <c r="F38" s="97">
        <f>SUM(F39)</f>
        <v>0</v>
      </c>
      <c r="G38" s="97">
        <f>SUM(G39)</f>
        <v>0</v>
      </c>
      <c r="H38" s="97">
        <f>SUM(H39)</f>
        <v>0</v>
      </c>
      <c r="I38" s="97">
        <f>SUM(I39)</f>
        <v>0</v>
      </c>
    </row>
    <row r="39" spans="1:9" ht="12.75">
      <c r="A39" s="98" t="s">
        <v>89</v>
      </c>
      <c r="B39" s="86">
        <v>42</v>
      </c>
      <c r="C39" s="86">
        <v>42</v>
      </c>
      <c r="D39" s="86">
        <v>200</v>
      </c>
      <c r="E39" s="87">
        <f t="shared" si="0"/>
        <v>0</v>
      </c>
      <c r="F39" s="99"/>
      <c r="G39" s="99"/>
      <c r="H39" s="99"/>
      <c r="I39" s="99"/>
    </row>
    <row r="40" spans="1:9" ht="12.75">
      <c r="A40" s="96" t="s">
        <v>90</v>
      </c>
      <c r="B40" s="90">
        <v>42</v>
      </c>
      <c r="C40" s="90">
        <v>44</v>
      </c>
      <c r="D40" s="90" t="s">
        <v>10</v>
      </c>
      <c r="E40" s="87">
        <f t="shared" si="0"/>
        <v>0</v>
      </c>
      <c r="F40" s="97">
        <f>SUM(F41)</f>
        <v>0</v>
      </c>
      <c r="G40" s="97">
        <f>SUM(G41)</f>
        <v>0</v>
      </c>
      <c r="H40" s="97">
        <f>SUM(H41)</f>
        <v>0</v>
      </c>
      <c r="I40" s="97">
        <f>SUM(I41)</f>
        <v>0</v>
      </c>
    </row>
    <row r="41" spans="1:9" ht="12.75">
      <c r="A41" s="98" t="s">
        <v>91</v>
      </c>
      <c r="B41" s="86">
        <v>42</v>
      </c>
      <c r="C41" s="86">
        <v>44</v>
      </c>
      <c r="D41" s="86">
        <v>100</v>
      </c>
      <c r="E41" s="87">
        <f t="shared" si="0"/>
        <v>0</v>
      </c>
      <c r="F41" s="99"/>
      <c r="G41" s="99"/>
      <c r="H41" s="99"/>
      <c r="I41" s="99"/>
    </row>
    <row r="42" spans="1:9" ht="12.75">
      <c r="A42" s="98" t="s">
        <v>99</v>
      </c>
      <c r="B42" s="86">
        <v>42</v>
      </c>
      <c r="C42" s="86" t="s">
        <v>100</v>
      </c>
      <c r="D42" s="86" t="s">
        <v>10</v>
      </c>
      <c r="E42" s="87">
        <f t="shared" si="0"/>
        <v>0</v>
      </c>
      <c r="F42" s="100"/>
      <c r="G42" s="100"/>
      <c r="H42" s="99"/>
      <c r="I42" s="99"/>
    </row>
    <row r="43" spans="1:9" ht="12.75">
      <c r="A43" s="82" t="s">
        <v>101</v>
      </c>
      <c r="B43" s="83">
        <v>42</v>
      </c>
      <c r="C43" s="83">
        <v>50</v>
      </c>
      <c r="D43" s="83" t="s">
        <v>10</v>
      </c>
      <c r="E43" s="84">
        <f t="shared" si="0"/>
        <v>223000</v>
      </c>
      <c r="F43" s="84">
        <f>SUM(F44)</f>
        <v>40000</v>
      </c>
      <c r="G43" s="84">
        <f>SUM(G44)</f>
        <v>40000</v>
      </c>
      <c r="H43" s="84">
        <f>SUM(H44)</f>
        <v>103000</v>
      </c>
      <c r="I43" s="84">
        <f>SUM(I44)</f>
        <v>40000</v>
      </c>
    </row>
    <row r="44" spans="1:9" ht="12.75">
      <c r="A44" s="89" t="s">
        <v>102</v>
      </c>
      <c r="B44" s="90">
        <v>42</v>
      </c>
      <c r="C44" s="90">
        <v>52</v>
      </c>
      <c r="D44" s="90" t="s">
        <v>10</v>
      </c>
      <c r="E44" s="87">
        <f t="shared" si="0"/>
        <v>223000</v>
      </c>
      <c r="F44" s="87">
        <f>SUM(F45+F48+F49)</f>
        <v>40000</v>
      </c>
      <c r="G44" s="87">
        <f>SUM(G45+G48+G49)</f>
        <v>40000</v>
      </c>
      <c r="H44" s="87">
        <f>SUM(H45+H48+H49)</f>
        <v>103000</v>
      </c>
      <c r="I44" s="87">
        <f>SUM(I45+I48+I49)</f>
        <v>40000</v>
      </c>
    </row>
    <row r="45" spans="1:9" ht="12.75">
      <c r="A45" s="85" t="s">
        <v>103</v>
      </c>
      <c r="B45" s="86">
        <v>42</v>
      </c>
      <c r="C45" s="86">
        <v>52</v>
      </c>
      <c r="D45" s="86">
        <v>100</v>
      </c>
      <c r="E45" s="87">
        <f t="shared" si="0"/>
        <v>223000</v>
      </c>
      <c r="F45" s="87">
        <f>SUM(F46:F47)</f>
        <v>40000</v>
      </c>
      <c r="G45" s="87">
        <f>SUM(G46:G47)</f>
        <v>40000</v>
      </c>
      <c r="H45" s="87">
        <f>SUM(H46:H47)</f>
        <v>103000</v>
      </c>
      <c r="I45" s="87">
        <f>SUM(I46:I47)</f>
        <v>40000</v>
      </c>
    </row>
    <row r="46" spans="1:9" ht="12.75">
      <c r="A46" s="85" t="s">
        <v>104</v>
      </c>
      <c r="B46" s="86">
        <v>42</v>
      </c>
      <c r="C46" s="86">
        <v>52</v>
      </c>
      <c r="D46" s="86">
        <v>110</v>
      </c>
      <c r="E46" s="87">
        <f t="shared" si="0"/>
        <v>160000</v>
      </c>
      <c r="F46" s="78">
        <v>40000</v>
      </c>
      <c r="G46" s="78">
        <v>40000</v>
      </c>
      <c r="H46" s="78">
        <v>40000</v>
      </c>
      <c r="I46" s="78">
        <v>40000</v>
      </c>
    </row>
    <row r="47" spans="1:9" ht="12.75">
      <c r="A47" s="85" t="s">
        <v>105</v>
      </c>
      <c r="B47" s="86">
        <v>42</v>
      </c>
      <c r="C47" s="86">
        <v>52</v>
      </c>
      <c r="D47" s="86">
        <v>120</v>
      </c>
      <c r="E47" s="87">
        <f t="shared" si="0"/>
        <v>63000</v>
      </c>
      <c r="F47" s="78"/>
      <c r="G47" s="78"/>
      <c r="H47" s="78">
        <v>63000</v>
      </c>
      <c r="I47" s="78"/>
    </row>
    <row r="48" spans="1:9" ht="12.75">
      <c r="A48" s="85" t="s">
        <v>106</v>
      </c>
      <c r="B48" s="86">
        <v>42</v>
      </c>
      <c r="C48" s="86">
        <v>52</v>
      </c>
      <c r="D48" s="86">
        <v>500</v>
      </c>
      <c r="E48" s="87">
        <f t="shared" si="0"/>
        <v>0</v>
      </c>
      <c r="F48" s="78"/>
      <c r="G48" s="78"/>
      <c r="H48" s="78"/>
      <c r="I48" s="78"/>
    </row>
    <row r="49" spans="1:9" ht="12.75">
      <c r="A49" s="85" t="s">
        <v>107</v>
      </c>
      <c r="B49" s="86">
        <v>42</v>
      </c>
      <c r="C49" s="86">
        <v>52</v>
      </c>
      <c r="D49" s="86">
        <v>900</v>
      </c>
      <c r="E49" s="87">
        <f t="shared" si="0"/>
        <v>0</v>
      </c>
      <c r="F49" s="78"/>
      <c r="G49" s="78"/>
      <c r="H49" s="78"/>
      <c r="I49" s="78"/>
    </row>
    <row r="50" spans="1:9" ht="12.75">
      <c r="A50" s="82" t="s">
        <v>108</v>
      </c>
      <c r="B50" s="83">
        <v>42</v>
      </c>
      <c r="C50" s="83">
        <v>90</v>
      </c>
      <c r="D50" s="83" t="s">
        <v>10</v>
      </c>
      <c r="E50" s="84">
        <f t="shared" si="0"/>
        <v>401515</v>
      </c>
      <c r="F50" s="84">
        <f>SUM(F51+F52+F55+F56)</f>
        <v>101215</v>
      </c>
      <c r="G50" s="84">
        <f>SUM(G51+G52+G55+G56)</f>
        <v>100100</v>
      </c>
      <c r="H50" s="84">
        <f>SUM(H51+H52+H55+H56)</f>
        <v>100100</v>
      </c>
      <c r="I50" s="84">
        <f>SUM(I51+I52+I55+I56)</f>
        <v>100100</v>
      </c>
    </row>
    <row r="51" spans="1:9" ht="12.75">
      <c r="A51" s="85" t="s">
        <v>109</v>
      </c>
      <c r="B51" s="86">
        <v>42</v>
      </c>
      <c r="C51" s="86">
        <v>91</v>
      </c>
      <c r="D51" s="86" t="s">
        <v>10</v>
      </c>
      <c r="E51" s="87">
        <f t="shared" si="0"/>
        <v>1115</v>
      </c>
      <c r="F51" s="104">
        <v>1115</v>
      </c>
      <c r="G51" s="78"/>
      <c r="H51" s="78"/>
      <c r="I51" s="78"/>
    </row>
    <row r="52" spans="1:9" ht="12.75">
      <c r="A52" s="89" t="s">
        <v>110</v>
      </c>
      <c r="B52" s="90">
        <v>42</v>
      </c>
      <c r="C52" s="90">
        <v>92</v>
      </c>
      <c r="D52" s="90" t="s">
        <v>10</v>
      </c>
      <c r="E52" s="87">
        <f t="shared" si="0"/>
        <v>240400</v>
      </c>
      <c r="F52" s="87">
        <f>SUM(F53:F54)</f>
        <v>60100</v>
      </c>
      <c r="G52" s="87">
        <f>SUM(G53:G54)</f>
        <v>60100</v>
      </c>
      <c r="H52" s="87">
        <f>SUM(H53:H54)</f>
        <v>60100</v>
      </c>
      <c r="I52" s="87">
        <f>SUM(I53:I54)</f>
        <v>60100</v>
      </c>
    </row>
    <row r="53" spans="1:9" ht="12.75">
      <c r="A53" s="85" t="s">
        <v>111</v>
      </c>
      <c r="B53" s="86">
        <v>42</v>
      </c>
      <c r="C53" s="86">
        <v>92</v>
      </c>
      <c r="D53" s="86">
        <v>100</v>
      </c>
      <c r="E53" s="87">
        <f t="shared" si="0"/>
        <v>40000</v>
      </c>
      <c r="F53" s="104">
        <v>10000</v>
      </c>
      <c r="G53" s="104">
        <v>10000</v>
      </c>
      <c r="H53" s="104">
        <v>10000</v>
      </c>
      <c r="I53" s="104">
        <v>10000</v>
      </c>
    </row>
    <row r="54" spans="1:10" ht="12.75">
      <c r="A54" s="85" t="s">
        <v>112</v>
      </c>
      <c r="B54" s="86">
        <v>42</v>
      </c>
      <c r="C54" s="86">
        <v>92</v>
      </c>
      <c r="D54" s="86">
        <v>200</v>
      </c>
      <c r="E54" s="87">
        <f t="shared" si="0"/>
        <v>200400</v>
      </c>
      <c r="F54" s="78">
        <v>50100</v>
      </c>
      <c r="G54" s="78">
        <v>50100</v>
      </c>
      <c r="H54" s="78">
        <v>50100</v>
      </c>
      <c r="I54" s="78">
        <v>50100</v>
      </c>
      <c r="J54" s="92"/>
    </row>
    <row r="55" spans="1:9" ht="12.75">
      <c r="A55" s="85" t="s">
        <v>113</v>
      </c>
      <c r="B55" s="86">
        <v>42</v>
      </c>
      <c r="C55" s="86">
        <v>93</v>
      </c>
      <c r="D55" s="86" t="s">
        <v>10</v>
      </c>
      <c r="E55" s="87">
        <f t="shared" si="0"/>
        <v>0</v>
      </c>
      <c r="F55" s="78"/>
      <c r="G55" s="78"/>
      <c r="H55" s="78"/>
      <c r="I55" s="78"/>
    </row>
    <row r="56" spans="1:9" ht="12.75">
      <c r="A56" s="85" t="s">
        <v>114</v>
      </c>
      <c r="B56" s="86">
        <v>42</v>
      </c>
      <c r="C56" s="86">
        <v>99</v>
      </c>
      <c r="D56" s="86" t="s">
        <v>10</v>
      </c>
      <c r="E56" s="87">
        <f t="shared" si="0"/>
        <v>160000</v>
      </c>
      <c r="F56" s="87">
        <f>SUM(F57)</f>
        <v>40000</v>
      </c>
      <c r="G56" s="87">
        <f>SUM(G57)</f>
        <v>40000</v>
      </c>
      <c r="H56" s="87">
        <f>SUM(H57)</f>
        <v>40000</v>
      </c>
      <c r="I56" s="87">
        <f>SUM(I57)</f>
        <v>40000</v>
      </c>
    </row>
    <row r="57" spans="1:9" ht="12.75">
      <c r="A57" s="85" t="s">
        <v>115</v>
      </c>
      <c r="B57" s="86">
        <v>42</v>
      </c>
      <c r="C57" s="86">
        <v>99</v>
      </c>
      <c r="D57" s="86">
        <v>990</v>
      </c>
      <c r="E57" s="87">
        <f t="shared" si="0"/>
        <v>160000</v>
      </c>
      <c r="F57" s="78">
        <v>40000</v>
      </c>
      <c r="G57" s="78">
        <v>40000</v>
      </c>
      <c r="H57" s="78">
        <v>40000</v>
      </c>
      <c r="I57" s="78">
        <v>40000</v>
      </c>
    </row>
    <row r="58" spans="1:9" ht="12.75">
      <c r="A58" s="79" t="s">
        <v>116</v>
      </c>
      <c r="B58" s="80">
        <v>43</v>
      </c>
      <c r="C58" s="80" t="s">
        <v>75</v>
      </c>
      <c r="D58" s="80" t="s">
        <v>10</v>
      </c>
      <c r="E58" s="81">
        <f t="shared" si="0"/>
        <v>3087664</v>
      </c>
      <c r="F58" s="81">
        <f>SUM(F59+F69+F70)</f>
        <v>1645700</v>
      </c>
      <c r="G58" s="81">
        <f>SUM(G59+G69+G70)</f>
        <v>1096827</v>
      </c>
      <c r="H58" s="81">
        <f>SUM(H59+H69+H70)</f>
        <v>340137</v>
      </c>
      <c r="I58" s="81">
        <f>SUM(I59+I69+I70)</f>
        <v>5000</v>
      </c>
    </row>
    <row r="59" spans="1:9" ht="12.75">
      <c r="A59" s="82" t="s">
        <v>117</v>
      </c>
      <c r="B59" s="83">
        <v>43</v>
      </c>
      <c r="C59" s="83">
        <v>30</v>
      </c>
      <c r="D59" s="83" t="s">
        <v>10</v>
      </c>
      <c r="E59" s="84">
        <f t="shared" si="0"/>
        <v>408500</v>
      </c>
      <c r="F59" s="84">
        <f>SUM(F60+F63+F65+F68)</f>
        <v>68500</v>
      </c>
      <c r="G59" s="84">
        <f>SUM(G60+G63+G65+G68)</f>
        <v>170000</v>
      </c>
      <c r="H59" s="84">
        <f>SUM(H60+H63+H65+H68)</f>
        <v>170000</v>
      </c>
      <c r="I59" s="84">
        <f>SUM(I60+I63+I65+I68)</f>
        <v>0</v>
      </c>
    </row>
    <row r="60" spans="1:9" ht="12.75">
      <c r="A60" s="96" t="s">
        <v>118</v>
      </c>
      <c r="B60" s="90">
        <v>43</v>
      </c>
      <c r="C60" s="90">
        <v>31</v>
      </c>
      <c r="D60" s="90" t="s">
        <v>10</v>
      </c>
      <c r="E60" s="87">
        <f t="shared" si="0"/>
        <v>400000</v>
      </c>
      <c r="F60" s="87">
        <f>SUM(F61:F62)</f>
        <v>60000</v>
      </c>
      <c r="G60" s="87">
        <f>SUM(G61:G62)</f>
        <v>170000</v>
      </c>
      <c r="H60" s="87">
        <f>SUM(H61:H62)</f>
        <v>170000</v>
      </c>
      <c r="I60" s="87">
        <f>SUM(I61:I62)</f>
        <v>0</v>
      </c>
    </row>
    <row r="61" spans="1:9" ht="12.75">
      <c r="A61" s="91" t="s">
        <v>88</v>
      </c>
      <c r="B61" s="86">
        <v>43</v>
      </c>
      <c r="C61" s="86">
        <v>31</v>
      </c>
      <c r="D61" s="86">
        <v>100</v>
      </c>
      <c r="E61" s="87">
        <f t="shared" si="0"/>
        <v>0</v>
      </c>
      <c r="F61" s="100"/>
      <c r="G61" s="100"/>
      <c r="H61" s="100"/>
      <c r="I61" s="99"/>
    </row>
    <row r="62" spans="1:9" ht="12.75">
      <c r="A62" s="85" t="s">
        <v>89</v>
      </c>
      <c r="B62" s="86">
        <v>43</v>
      </c>
      <c r="C62" s="86">
        <v>31</v>
      </c>
      <c r="D62" s="86">
        <v>200</v>
      </c>
      <c r="E62" s="87">
        <f t="shared" si="0"/>
        <v>400000</v>
      </c>
      <c r="F62" s="100">
        <v>60000</v>
      </c>
      <c r="G62" s="100">
        <v>170000</v>
      </c>
      <c r="H62" s="100">
        <v>170000</v>
      </c>
      <c r="I62" s="100"/>
    </row>
    <row r="63" spans="1:9" ht="12.75">
      <c r="A63" s="89" t="s">
        <v>119</v>
      </c>
      <c r="B63" s="90">
        <v>43</v>
      </c>
      <c r="C63" s="90">
        <v>32</v>
      </c>
      <c r="D63" s="90" t="s">
        <v>10</v>
      </c>
      <c r="E63" s="87">
        <f t="shared" si="0"/>
        <v>0</v>
      </c>
      <c r="F63" s="101">
        <f>SUM(F64)</f>
        <v>0</v>
      </c>
      <c r="G63" s="101">
        <f>SUM(G64)</f>
        <v>0</v>
      </c>
      <c r="H63" s="101">
        <f>SUM(H64)</f>
        <v>0</v>
      </c>
      <c r="I63" s="97">
        <f>SUM(I64)</f>
        <v>0</v>
      </c>
    </row>
    <row r="64" spans="1:9" ht="12.75">
      <c r="A64" s="85" t="s">
        <v>26</v>
      </c>
      <c r="B64" s="86">
        <v>43</v>
      </c>
      <c r="C64" s="86" t="s">
        <v>120</v>
      </c>
      <c r="D64" s="86" t="s">
        <v>27</v>
      </c>
      <c r="E64" s="87">
        <f t="shared" si="0"/>
        <v>0</v>
      </c>
      <c r="F64" s="100"/>
      <c r="G64" s="100"/>
      <c r="H64" s="100"/>
      <c r="I64" s="99"/>
    </row>
    <row r="65" spans="1:9" ht="21" customHeight="1">
      <c r="A65" s="122" t="s">
        <v>121</v>
      </c>
      <c r="B65" s="90">
        <v>43</v>
      </c>
      <c r="C65" s="90">
        <v>33</v>
      </c>
      <c r="D65" s="90" t="s">
        <v>10</v>
      </c>
      <c r="E65" s="87">
        <f t="shared" si="0"/>
        <v>0</v>
      </c>
      <c r="F65" s="102">
        <f>SUM(F66:F67)</f>
        <v>0</v>
      </c>
      <c r="G65" s="102">
        <f>SUM(G66:G67)</f>
        <v>0</v>
      </c>
      <c r="H65" s="102">
        <f>SUM(H66:H67)</f>
        <v>0</v>
      </c>
      <c r="I65" s="87">
        <f>SUM(I66:I67)</f>
        <v>0</v>
      </c>
    </row>
    <row r="66" spans="1:9" ht="12.75">
      <c r="A66" s="98" t="s">
        <v>91</v>
      </c>
      <c r="B66" s="86">
        <v>43</v>
      </c>
      <c r="C66" s="86">
        <v>33</v>
      </c>
      <c r="D66" s="86">
        <v>100</v>
      </c>
      <c r="E66" s="87">
        <f t="shared" si="0"/>
        <v>0</v>
      </c>
      <c r="F66" s="100"/>
      <c r="G66" s="100"/>
      <c r="H66" s="100"/>
      <c r="I66" s="99"/>
    </row>
    <row r="67" spans="1:9" ht="12.75">
      <c r="A67" s="98" t="s">
        <v>96</v>
      </c>
      <c r="B67" s="86">
        <v>43</v>
      </c>
      <c r="C67" s="86">
        <v>33</v>
      </c>
      <c r="D67" s="86">
        <v>900</v>
      </c>
      <c r="E67" s="87">
        <f t="shared" si="0"/>
        <v>0</v>
      </c>
      <c r="F67" s="100"/>
      <c r="G67" s="100"/>
      <c r="H67" s="100"/>
      <c r="I67" s="99"/>
    </row>
    <row r="68" spans="1:9" ht="25.5">
      <c r="A68" s="103" t="s">
        <v>122</v>
      </c>
      <c r="B68" s="90">
        <v>43</v>
      </c>
      <c r="C68" s="90">
        <v>39</v>
      </c>
      <c r="D68" s="90" t="s">
        <v>10</v>
      </c>
      <c r="E68" s="87">
        <f t="shared" si="0"/>
        <v>8500</v>
      </c>
      <c r="F68" s="104">
        <v>8500</v>
      </c>
      <c r="G68" s="104"/>
      <c r="H68" s="104"/>
      <c r="I68" s="78"/>
    </row>
    <row r="69" spans="1:9" ht="12.75">
      <c r="A69" s="82" t="s">
        <v>123</v>
      </c>
      <c r="B69" s="83">
        <v>43</v>
      </c>
      <c r="C69" s="83">
        <v>40</v>
      </c>
      <c r="D69" s="83" t="s">
        <v>10</v>
      </c>
      <c r="E69" s="84">
        <f t="shared" si="0"/>
        <v>0</v>
      </c>
      <c r="F69" s="105"/>
      <c r="G69" s="105"/>
      <c r="H69" s="105"/>
      <c r="I69" s="84"/>
    </row>
    <row r="70" spans="1:9" ht="12.75">
      <c r="A70" s="82" t="s">
        <v>124</v>
      </c>
      <c r="B70" s="83">
        <v>43</v>
      </c>
      <c r="C70" s="83">
        <v>50</v>
      </c>
      <c r="D70" s="83" t="s">
        <v>10</v>
      </c>
      <c r="E70" s="84">
        <f t="shared" si="0"/>
        <v>2679164</v>
      </c>
      <c r="F70" s="105">
        <f>SUM(F71+F74+F75+F82+F85)</f>
        <v>1577200</v>
      </c>
      <c r="G70" s="105">
        <f>SUM(G71+G74+G75+G82+G85)</f>
        <v>926827</v>
      </c>
      <c r="H70" s="105">
        <f>SUM(H71+H74+H75+H82+H85)</f>
        <v>170137</v>
      </c>
      <c r="I70" s="84">
        <f>SUM(I71+I74+I75+I82+I85)</f>
        <v>5000</v>
      </c>
    </row>
    <row r="71" spans="1:9" ht="12.75">
      <c r="A71" s="89" t="s">
        <v>118</v>
      </c>
      <c r="B71" s="90">
        <v>43</v>
      </c>
      <c r="C71" s="90">
        <v>52</v>
      </c>
      <c r="D71" s="90" t="s">
        <v>10</v>
      </c>
      <c r="E71" s="87">
        <f t="shared" si="0"/>
        <v>0</v>
      </c>
      <c r="F71" s="102">
        <f>SUM(F72:F73)</f>
        <v>0</v>
      </c>
      <c r="G71" s="102">
        <f>SUM(G72:G73)</f>
        <v>0</v>
      </c>
      <c r="H71" s="102">
        <f>SUM(H72:H73)</f>
        <v>0</v>
      </c>
      <c r="I71" s="87">
        <f>SUM(I72:I73)</f>
        <v>0</v>
      </c>
    </row>
    <row r="72" spans="1:9" ht="12.75">
      <c r="A72" s="91" t="s">
        <v>88</v>
      </c>
      <c r="B72" s="86">
        <v>43</v>
      </c>
      <c r="C72" s="86">
        <v>52</v>
      </c>
      <c r="D72" s="86">
        <v>100</v>
      </c>
      <c r="E72" s="87">
        <f t="shared" si="0"/>
        <v>0</v>
      </c>
      <c r="F72" s="104"/>
      <c r="G72" s="104"/>
      <c r="H72" s="104"/>
      <c r="I72" s="78"/>
    </row>
    <row r="73" spans="1:9" ht="12.75">
      <c r="A73" s="85" t="s">
        <v>89</v>
      </c>
      <c r="B73" s="86">
        <v>43</v>
      </c>
      <c r="C73" s="86">
        <v>52</v>
      </c>
      <c r="D73" s="86">
        <v>200</v>
      </c>
      <c r="E73" s="87">
        <f t="shared" si="0"/>
        <v>0</v>
      </c>
      <c r="F73" s="104"/>
      <c r="G73" s="104"/>
      <c r="H73" s="104"/>
      <c r="I73" s="78"/>
    </row>
    <row r="74" spans="1:9" ht="12.75">
      <c r="A74" s="89" t="s">
        <v>119</v>
      </c>
      <c r="B74" s="90">
        <v>43</v>
      </c>
      <c r="C74" s="90">
        <v>53</v>
      </c>
      <c r="D74" s="90" t="s">
        <v>10</v>
      </c>
      <c r="E74" s="87">
        <f t="shared" si="0"/>
        <v>0</v>
      </c>
      <c r="F74" s="104"/>
      <c r="G74" s="104"/>
      <c r="H74" s="104"/>
      <c r="I74" s="78"/>
    </row>
    <row r="75" spans="1:9" ht="12.75">
      <c r="A75" s="89" t="s">
        <v>90</v>
      </c>
      <c r="B75" s="90">
        <v>43</v>
      </c>
      <c r="C75" s="90">
        <v>54</v>
      </c>
      <c r="D75" s="90" t="s">
        <v>10</v>
      </c>
      <c r="E75" s="87">
        <f t="shared" si="0"/>
        <v>2289027</v>
      </c>
      <c r="F75" s="102">
        <f>SUM(F76:F77)</f>
        <v>1567200</v>
      </c>
      <c r="G75" s="102">
        <f>SUM(G76:G77)</f>
        <v>721827</v>
      </c>
      <c r="H75" s="102">
        <f>SUM(H76:H77)</f>
        <v>0</v>
      </c>
      <c r="I75" s="87">
        <f>SUM(I76:I77)</f>
        <v>0</v>
      </c>
    </row>
    <row r="76" spans="1:9" ht="12.75">
      <c r="A76" s="85" t="s">
        <v>91</v>
      </c>
      <c r="B76" s="86">
        <v>43</v>
      </c>
      <c r="C76" s="86">
        <v>54</v>
      </c>
      <c r="D76" s="86">
        <v>100</v>
      </c>
      <c r="E76" s="87">
        <f t="shared" si="0"/>
        <v>0</v>
      </c>
      <c r="F76" s="106"/>
      <c r="G76" s="106"/>
      <c r="H76" s="106"/>
      <c r="I76" s="78"/>
    </row>
    <row r="77" spans="1:9" ht="12.75">
      <c r="A77" s="89" t="s">
        <v>96</v>
      </c>
      <c r="B77" s="90">
        <v>43</v>
      </c>
      <c r="C77" s="90">
        <v>54</v>
      </c>
      <c r="D77" s="90">
        <v>900</v>
      </c>
      <c r="E77" s="87">
        <f t="shared" si="0"/>
        <v>2289027</v>
      </c>
      <c r="F77" s="102">
        <f>SUM(F78:F81)</f>
        <v>1567200</v>
      </c>
      <c r="G77" s="102">
        <f>SUM(G78:G81)</f>
        <v>721827</v>
      </c>
      <c r="H77" s="102">
        <f>SUM(H78:H81)</f>
        <v>0</v>
      </c>
      <c r="I77" s="87">
        <f>SUM(I78:I81)</f>
        <v>0</v>
      </c>
    </row>
    <row r="78" spans="1:9" ht="12.75">
      <c r="A78" s="85" t="s">
        <v>93</v>
      </c>
      <c r="B78" s="86">
        <v>43</v>
      </c>
      <c r="C78" s="86">
        <v>54</v>
      </c>
      <c r="D78" s="86">
        <v>910</v>
      </c>
      <c r="E78" s="87">
        <f aca="true" t="shared" si="1" ref="E78:E101">SUM(F78:I78)</f>
        <v>250000</v>
      </c>
      <c r="F78" s="104">
        <v>150000</v>
      </c>
      <c r="G78" s="104">
        <v>100000</v>
      </c>
      <c r="H78" s="104"/>
      <c r="I78" s="104"/>
    </row>
    <row r="79" spans="1:9" ht="25.5">
      <c r="A79" s="85" t="s">
        <v>125</v>
      </c>
      <c r="B79" s="86">
        <v>43</v>
      </c>
      <c r="C79" s="86">
        <v>54</v>
      </c>
      <c r="D79" s="86">
        <v>920</v>
      </c>
      <c r="E79" s="87">
        <f t="shared" si="1"/>
        <v>487200</v>
      </c>
      <c r="F79" s="104">
        <v>487200</v>
      </c>
      <c r="G79" s="104"/>
      <c r="H79" s="104"/>
      <c r="I79" s="104"/>
    </row>
    <row r="80" spans="1:9" ht="25.5">
      <c r="A80" s="93" t="s">
        <v>95</v>
      </c>
      <c r="B80" s="86">
        <v>43</v>
      </c>
      <c r="C80" s="86">
        <v>54</v>
      </c>
      <c r="D80" s="86">
        <v>930</v>
      </c>
      <c r="E80" s="87">
        <f t="shared" si="1"/>
        <v>0</v>
      </c>
      <c r="F80" s="104"/>
      <c r="G80" s="104"/>
      <c r="H80" s="104"/>
      <c r="I80" s="104"/>
    </row>
    <row r="81" spans="1:9" ht="12.75">
      <c r="A81" s="85" t="s">
        <v>126</v>
      </c>
      <c r="B81" s="86">
        <v>43</v>
      </c>
      <c r="C81" s="86">
        <v>54</v>
      </c>
      <c r="D81" s="86">
        <v>990</v>
      </c>
      <c r="E81" s="87">
        <f t="shared" si="1"/>
        <v>1551827</v>
      </c>
      <c r="F81" s="104">
        <f>630000+300000</f>
        <v>930000</v>
      </c>
      <c r="G81" s="104">
        <v>621827</v>
      </c>
      <c r="H81" s="104"/>
      <c r="I81" s="104"/>
    </row>
    <row r="82" spans="1:9" ht="25.5">
      <c r="A82" s="103" t="s">
        <v>127</v>
      </c>
      <c r="B82" s="90">
        <v>43</v>
      </c>
      <c r="C82" s="90">
        <v>55</v>
      </c>
      <c r="D82" s="90" t="s">
        <v>10</v>
      </c>
      <c r="E82" s="87">
        <f t="shared" si="1"/>
        <v>390137</v>
      </c>
      <c r="F82" s="87">
        <f>SUM(F83:F84)</f>
        <v>10000</v>
      </c>
      <c r="G82" s="87">
        <f>SUM(G83:G84)</f>
        <v>205000</v>
      </c>
      <c r="H82" s="87">
        <f>SUM(H83:H84)</f>
        <v>170137</v>
      </c>
      <c r="I82" s="87">
        <f>SUM(I83:I84)</f>
        <v>5000</v>
      </c>
    </row>
    <row r="83" spans="1:9" ht="12.75">
      <c r="A83" s="85" t="s">
        <v>128</v>
      </c>
      <c r="B83" s="86">
        <v>43</v>
      </c>
      <c r="C83" s="86">
        <v>55</v>
      </c>
      <c r="D83" s="86">
        <v>200</v>
      </c>
      <c r="E83" s="87">
        <f t="shared" si="1"/>
        <v>365137</v>
      </c>
      <c r="F83" s="104"/>
      <c r="G83" s="104">
        <v>200000</v>
      </c>
      <c r="H83" s="104">
        <v>165137</v>
      </c>
      <c r="I83" s="104"/>
    </row>
    <row r="84" spans="1:9" ht="12.75">
      <c r="A84" s="85" t="s">
        <v>129</v>
      </c>
      <c r="B84" s="86">
        <v>43</v>
      </c>
      <c r="C84" s="86">
        <v>55</v>
      </c>
      <c r="D84" s="86">
        <v>300</v>
      </c>
      <c r="E84" s="87">
        <f t="shared" si="1"/>
        <v>25000</v>
      </c>
      <c r="F84" s="78">
        <v>10000</v>
      </c>
      <c r="G84" s="78">
        <v>5000</v>
      </c>
      <c r="H84" s="78">
        <v>5000</v>
      </c>
      <c r="I84" s="78">
        <v>5000</v>
      </c>
    </row>
    <row r="85" spans="1:9" ht="12.75">
      <c r="A85" s="96" t="s">
        <v>130</v>
      </c>
      <c r="B85" s="90">
        <v>43</v>
      </c>
      <c r="C85" s="90">
        <v>90</v>
      </c>
      <c r="D85" s="90" t="s">
        <v>10</v>
      </c>
      <c r="E85" s="87">
        <f t="shared" si="1"/>
        <v>0</v>
      </c>
      <c r="F85" s="87">
        <f>SUM(F86:F88)</f>
        <v>0</v>
      </c>
      <c r="G85" s="87">
        <f>SUM(G86:G88)</f>
        <v>0</v>
      </c>
      <c r="H85" s="87">
        <f>SUM(H86:H88)</f>
        <v>0</v>
      </c>
      <c r="I85" s="87">
        <f>SUM(I86:I88)</f>
        <v>0</v>
      </c>
    </row>
    <row r="86" spans="1:9" ht="12.75">
      <c r="A86" s="85" t="s">
        <v>131</v>
      </c>
      <c r="B86" s="86">
        <v>43</v>
      </c>
      <c r="C86" s="86">
        <v>90</v>
      </c>
      <c r="D86" s="86">
        <v>100</v>
      </c>
      <c r="E86" s="87">
        <f t="shared" si="1"/>
        <v>0</v>
      </c>
      <c r="F86" s="78"/>
      <c r="G86" s="78"/>
      <c r="H86" s="78"/>
      <c r="I86" s="78"/>
    </row>
    <row r="87" spans="1:9" ht="12.75">
      <c r="A87" s="85" t="s">
        <v>132</v>
      </c>
      <c r="B87" s="86">
        <v>43</v>
      </c>
      <c r="C87" s="86">
        <v>90</v>
      </c>
      <c r="D87" s="86">
        <v>200</v>
      </c>
      <c r="E87" s="87">
        <f t="shared" si="1"/>
        <v>0</v>
      </c>
      <c r="F87" s="78"/>
      <c r="G87" s="78"/>
      <c r="H87" s="78"/>
      <c r="I87" s="78"/>
    </row>
    <row r="88" spans="1:9" ht="12.75">
      <c r="A88" s="85" t="s">
        <v>133</v>
      </c>
      <c r="B88" s="86">
        <v>43</v>
      </c>
      <c r="C88" s="86">
        <v>90</v>
      </c>
      <c r="D88" s="86">
        <v>300</v>
      </c>
      <c r="E88" s="87">
        <f t="shared" si="1"/>
        <v>0</v>
      </c>
      <c r="F88" s="78"/>
      <c r="G88" s="78"/>
      <c r="H88" s="78"/>
      <c r="I88" s="78"/>
    </row>
    <row r="89" spans="1:9" ht="12.75">
      <c r="A89" s="79" t="s">
        <v>134</v>
      </c>
      <c r="B89" s="80">
        <v>47</v>
      </c>
      <c r="C89" s="80" t="s">
        <v>75</v>
      </c>
      <c r="D89" s="80" t="s">
        <v>10</v>
      </c>
      <c r="E89" s="81">
        <f t="shared" si="1"/>
        <v>0</v>
      </c>
      <c r="F89" s="81">
        <f>SUM(F90:F92)</f>
        <v>0</v>
      </c>
      <c r="G89" s="81">
        <f>SUM(G90:G92)</f>
        <v>0</v>
      </c>
      <c r="H89" s="81">
        <f>SUM(H90:H92)</f>
        <v>0</v>
      </c>
      <c r="I89" s="81">
        <f>SUM(I90:I92)</f>
        <v>0</v>
      </c>
    </row>
    <row r="90" spans="1:9" ht="12.75">
      <c r="A90" s="85" t="s">
        <v>135</v>
      </c>
      <c r="B90" s="86">
        <v>47</v>
      </c>
      <c r="C90" s="86">
        <v>30</v>
      </c>
      <c r="D90" s="86" t="s">
        <v>10</v>
      </c>
      <c r="E90" s="87">
        <f t="shared" si="1"/>
        <v>0</v>
      </c>
      <c r="F90" s="78"/>
      <c r="G90" s="78"/>
      <c r="H90" s="78"/>
      <c r="I90" s="78"/>
    </row>
    <row r="91" spans="1:9" ht="25.5">
      <c r="A91" s="93" t="s">
        <v>136</v>
      </c>
      <c r="B91" s="86">
        <v>47</v>
      </c>
      <c r="C91" s="86">
        <v>31</v>
      </c>
      <c r="D91" s="86" t="s">
        <v>10</v>
      </c>
      <c r="E91" s="87">
        <f t="shared" si="1"/>
        <v>0</v>
      </c>
      <c r="F91" s="78"/>
      <c r="G91" s="78"/>
      <c r="H91" s="78"/>
      <c r="I91" s="78"/>
    </row>
    <row r="92" spans="1:9" ht="25.5">
      <c r="A92" s="85" t="s">
        <v>137</v>
      </c>
      <c r="B92" s="86">
        <v>47</v>
      </c>
      <c r="C92" s="86">
        <v>32</v>
      </c>
      <c r="D92" s="86" t="s">
        <v>10</v>
      </c>
      <c r="E92" s="87">
        <f t="shared" si="1"/>
        <v>0</v>
      </c>
      <c r="F92" s="78"/>
      <c r="G92" s="78"/>
      <c r="H92" s="78"/>
      <c r="I92" s="78"/>
    </row>
    <row r="93" spans="1:9" ht="12.75">
      <c r="A93" s="79" t="s">
        <v>138</v>
      </c>
      <c r="B93" s="80">
        <v>48</v>
      </c>
      <c r="C93" s="80" t="s">
        <v>75</v>
      </c>
      <c r="D93" s="80" t="s">
        <v>10</v>
      </c>
      <c r="E93" s="81">
        <f t="shared" si="1"/>
        <v>60000</v>
      </c>
      <c r="F93" s="81">
        <f aca="true" t="shared" si="2" ref="F93:I94">SUM(F94)</f>
        <v>30000</v>
      </c>
      <c r="G93" s="81">
        <f t="shared" si="2"/>
        <v>10000</v>
      </c>
      <c r="H93" s="81">
        <f t="shared" si="2"/>
        <v>10000</v>
      </c>
      <c r="I93" s="81">
        <f t="shared" si="2"/>
        <v>10000</v>
      </c>
    </row>
    <row r="94" spans="1:9" s="107" customFormat="1" ht="12.75">
      <c r="A94" s="82" t="s">
        <v>139</v>
      </c>
      <c r="B94" s="83">
        <v>48</v>
      </c>
      <c r="C94" s="83">
        <v>20</v>
      </c>
      <c r="D94" s="83" t="s">
        <v>10</v>
      </c>
      <c r="E94" s="84">
        <f t="shared" si="1"/>
        <v>60000</v>
      </c>
      <c r="F94" s="95">
        <f t="shared" si="2"/>
        <v>30000</v>
      </c>
      <c r="G94" s="95">
        <f t="shared" si="2"/>
        <v>10000</v>
      </c>
      <c r="H94" s="95">
        <f t="shared" si="2"/>
        <v>10000</v>
      </c>
      <c r="I94" s="95">
        <f t="shared" si="2"/>
        <v>10000</v>
      </c>
    </row>
    <row r="95" spans="1:9" ht="12.75">
      <c r="A95" s="85" t="s">
        <v>140</v>
      </c>
      <c r="B95" s="86">
        <v>48</v>
      </c>
      <c r="C95" s="86">
        <v>21</v>
      </c>
      <c r="D95" s="86" t="s">
        <v>10</v>
      </c>
      <c r="E95" s="87">
        <f t="shared" si="1"/>
        <v>60000</v>
      </c>
      <c r="F95" s="99">
        <f>SUM(F96+F101)</f>
        <v>30000</v>
      </c>
      <c r="G95" s="99">
        <f>SUM(G96+G101)</f>
        <v>10000</v>
      </c>
      <c r="H95" s="99">
        <f>SUM(H96+H101)</f>
        <v>10000</v>
      </c>
      <c r="I95" s="99">
        <f>SUM(I96+I101)</f>
        <v>10000</v>
      </c>
    </row>
    <row r="96" spans="1:9" ht="12.75">
      <c r="A96" s="85" t="s">
        <v>139</v>
      </c>
      <c r="B96" s="86">
        <v>48</v>
      </c>
      <c r="C96" s="86">
        <v>21</v>
      </c>
      <c r="D96" s="86">
        <v>100</v>
      </c>
      <c r="E96" s="87">
        <f t="shared" si="1"/>
        <v>60000</v>
      </c>
      <c r="F96" s="99">
        <f>SUM(F97:F100)</f>
        <v>30000</v>
      </c>
      <c r="G96" s="99">
        <f>SUM(G97:G100)</f>
        <v>10000</v>
      </c>
      <c r="H96" s="99">
        <f>SUM(H97:H100)</f>
        <v>10000</v>
      </c>
      <c r="I96" s="99">
        <f>SUM(I97:I100)</f>
        <v>10000</v>
      </c>
    </row>
    <row r="97" spans="1:9" ht="25.5">
      <c r="A97" s="93" t="s">
        <v>141</v>
      </c>
      <c r="B97" s="86">
        <v>48</v>
      </c>
      <c r="C97" s="86">
        <v>21</v>
      </c>
      <c r="D97" s="86">
        <v>110</v>
      </c>
      <c r="E97" s="87">
        <f t="shared" si="1"/>
        <v>0</v>
      </c>
      <c r="F97" s="78"/>
      <c r="G97" s="78"/>
      <c r="H97" s="78"/>
      <c r="I97" s="78"/>
    </row>
    <row r="98" spans="1:9" ht="12.75">
      <c r="A98" s="85" t="s">
        <v>142</v>
      </c>
      <c r="B98" s="86">
        <v>48</v>
      </c>
      <c r="C98" s="86">
        <v>21</v>
      </c>
      <c r="D98" s="86">
        <v>120</v>
      </c>
      <c r="E98" s="87">
        <f t="shared" si="1"/>
        <v>0</v>
      </c>
      <c r="F98" s="99"/>
      <c r="G98" s="99"/>
      <c r="H98" s="99"/>
      <c r="I98" s="99"/>
    </row>
    <row r="99" spans="1:9" ht="25.5">
      <c r="A99" s="88" t="s">
        <v>162</v>
      </c>
      <c r="B99" s="86">
        <v>48</v>
      </c>
      <c r="C99" s="86">
        <v>21</v>
      </c>
      <c r="D99" s="86" t="s">
        <v>161</v>
      </c>
      <c r="E99" s="87">
        <f>SUM(F99:I99)</f>
        <v>10000</v>
      </c>
      <c r="F99" s="78">
        <v>10000</v>
      </c>
      <c r="G99" s="104"/>
      <c r="H99" s="104"/>
      <c r="I99" s="104"/>
    </row>
    <row r="100" spans="1:9" ht="12.75">
      <c r="A100" s="85" t="s">
        <v>24</v>
      </c>
      <c r="B100" s="86">
        <v>48</v>
      </c>
      <c r="C100" s="86">
        <v>21</v>
      </c>
      <c r="D100" s="86">
        <v>190</v>
      </c>
      <c r="E100" s="87">
        <f t="shared" si="1"/>
        <v>50000</v>
      </c>
      <c r="F100" s="78">
        <v>20000</v>
      </c>
      <c r="G100" s="78">
        <v>10000</v>
      </c>
      <c r="H100" s="78">
        <v>10000</v>
      </c>
      <c r="I100" s="78">
        <v>10000</v>
      </c>
    </row>
    <row r="101" spans="1:9" ht="12.75">
      <c r="A101" s="85" t="s">
        <v>143</v>
      </c>
      <c r="B101" s="86">
        <v>48</v>
      </c>
      <c r="C101" s="86">
        <v>21</v>
      </c>
      <c r="D101" s="86">
        <v>500</v>
      </c>
      <c r="E101" s="87">
        <f t="shared" si="1"/>
        <v>0</v>
      </c>
      <c r="F101" s="99"/>
      <c r="G101" s="99"/>
      <c r="H101" s="99"/>
      <c r="I101" s="99"/>
    </row>
    <row r="102" spans="1:9" ht="15.75">
      <c r="A102" s="25"/>
      <c r="B102" s="26"/>
      <c r="C102" s="26"/>
      <c r="D102" s="26"/>
      <c r="E102" s="26"/>
      <c r="F102" s="27"/>
      <c r="G102" s="27"/>
      <c r="H102" s="27"/>
      <c r="I102" s="27"/>
    </row>
    <row r="103" s="32" customFormat="1" ht="15.75">
      <c r="A103" s="108"/>
    </row>
    <row r="104" spans="1:11" s="32" customFormat="1" ht="18.75">
      <c r="A104" s="28" t="s">
        <v>144</v>
      </c>
      <c r="B104" s="42"/>
      <c r="C104" s="56"/>
      <c r="D104" s="56"/>
      <c r="E104" s="29"/>
      <c r="F104" s="30"/>
      <c r="G104" s="31" t="s">
        <v>145</v>
      </c>
      <c r="H104" s="29"/>
      <c r="I104" s="30"/>
      <c r="J104" s="31"/>
      <c r="K104" s="30"/>
    </row>
    <row r="105" spans="1:4" s="32" customFormat="1" ht="15.75">
      <c r="A105" s="108"/>
      <c r="B105" s="109"/>
      <c r="C105" s="57" t="s">
        <v>3</v>
      </c>
      <c r="D105" s="57"/>
    </row>
    <row r="106" spans="1:11" s="30" customFormat="1" ht="18.75">
      <c r="A106" s="28"/>
      <c r="B106" s="41"/>
      <c r="C106" s="32"/>
      <c r="D106" s="110"/>
      <c r="E106" s="32"/>
      <c r="F106" s="32"/>
      <c r="G106" s="32"/>
      <c r="H106" s="32"/>
      <c r="I106" s="32"/>
      <c r="J106" s="32"/>
      <c r="K106" s="32"/>
    </row>
    <row r="107" spans="1:11" s="32" customFormat="1" ht="18.75">
      <c r="A107" s="28" t="s">
        <v>163</v>
      </c>
      <c r="B107" s="42"/>
      <c r="C107" s="56"/>
      <c r="D107" s="56"/>
      <c r="E107" s="29"/>
      <c r="F107" s="30"/>
      <c r="G107" s="31" t="s">
        <v>0</v>
      </c>
      <c r="H107" s="29"/>
      <c r="I107" s="30"/>
      <c r="J107" s="31"/>
      <c r="K107" s="30"/>
    </row>
    <row r="108" spans="3:7" ht="12.75">
      <c r="C108" s="57" t="s">
        <v>3</v>
      </c>
      <c r="D108" s="57"/>
      <c r="E108" s="11"/>
      <c r="G108" s="5"/>
    </row>
    <row r="109" ht="12.75">
      <c r="A109" s="5" t="s">
        <v>146</v>
      </c>
    </row>
  </sheetData>
  <sheetProtection/>
  <mergeCells count="14">
    <mergeCell ref="D8:D11"/>
    <mergeCell ref="E8:I8"/>
    <mergeCell ref="E9:E11"/>
    <mergeCell ref="F9:I9"/>
    <mergeCell ref="F10:F11"/>
    <mergeCell ref="G10:G11"/>
    <mergeCell ref="H10:H11"/>
    <mergeCell ref="I10:I11"/>
    <mergeCell ref="A4:I4"/>
    <mergeCell ref="A5:I5"/>
    <mergeCell ref="A6:I6"/>
    <mergeCell ref="A8:A11"/>
    <mergeCell ref="B8:B11"/>
    <mergeCell ref="C8:C11"/>
  </mergeCells>
  <printOptions horizontalCentered="1"/>
  <pageMargins left="0" right="0" top="0.1968503937007874" bottom="0.1968503937007874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</cp:lastModifiedBy>
  <cp:lastPrinted>2021-02-17T16:49:08Z</cp:lastPrinted>
  <dcterms:created xsi:type="dcterms:W3CDTF">2002-01-20T06:18:59Z</dcterms:created>
  <dcterms:modified xsi:type="dcterms:W3CDTF">2021-07-02T11:57:47Z</dcterms:modified>
  <cp:category/>
  <cp:version/>
  <cp:contentType/>
  <cp:contentStatus/>
</cp:coreProperties>
</file>